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32" windowWidth="16260" windowHeight="63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Arkusz1!$A$1:$L$56</definedName>
  </definedNames>
  <calcPr calcId="145621"/>
</workbook>
</file>

<file path=xl/calcChain.xml><?xml version="1.0" encoding="utf-8"?>
<calcChain xmlns="http://schemas.openxmlformats.org/spreadsheetml/2006/main">
  <c r="P11" i="1" l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10" i="1"/>
  <c r="P8" i="1" s="1"/>
  <c r="I5" i="1" s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5" i="1"/>
  <c r="N46" i="1"/>
  <c r="N47" i="1"/>
  <c r="N48" i="1"/>
  <c r="N49" i="1"/>
  <c r="N50" i="1"/>
  <c r="N51" i="1"/>
  <c r="N52" i="1"/>
  <c r="N9" i="1"/>
  <c r="D8" i="1"/>
  <c r="E8" i="1"/>
  <c r="F8" i="1"/>
  <c r="C8" i="1"/>
  <c r="J2" i="1"/>
  <c r="J1" i="1" s="1"/>
  <c r="J3" i="1" l="1"/>
  <c r="I4" i="1" s="1"/>
  <c r="B45" i="1"/>
  <c r="B43" i="1"/>
  <c r="G8" i="1"/>
  <c r="H8" i="1" s="1"/>
  <c r="I8" i="1" s="1"/>
  <c r="J8" i="1" s="1"/>
  <c r="K8" i="1" s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D10" i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B10" i="1"/>
  <c r="J4" i="1" l="1"/>
  <c r="B46" i="1"/>
  <c r="B47" i="1" s="1"/>
  <c r="B48" i="1" s="1"/>
  <c r="B49" i="1" s="1"/>
  <c r="B50" i="1" s="1"/>
  <c r="B51" i="1" s="1"/>
  <c r="B52" i="1" s="1"/>
  <c r="B53" i="1" s="1"/>
  <c r="B54" i="1" s="1"/>
  <c r="D44" i="1"/>
  <c r="D43" i="1"/>
  <c r="D45" i="1" s="1"/>
  <c r="D46" i="1" s="1"/>
  <c r="D47" i="1" s="1"/>
  <c r="D48" i="1" s="1"/>
  <c r="D49" i="1" s="1"/>
  <c r="D50" i="1" s="1"/>
  <c r="D51" i="1" s="1"/>
  <c r="D52" i="1" s="1"/>
  <c r="D53" i="1" s="1"/>
</calcChain>
</file>

<file path=xl/sharedStrings.xml><?xml version="1.0" encoding="utf-8"?>
<sst xmlns="http://schemas.openxmlformats.org/spreadsheetml/2006/main" count="295" uniqueCount="103">
  <si>
    <t>Propozycja porządku obrad XI Zjazdu PTI - 14 czerwca 2014 r.</t>
  </si>
  <si>
    <t>Lp.</t>
  </si>
  <si>
    <t>Punkt/temat/działanie</t>
  </si>
  <si>
    <t>tak/---</t>
  </si>
  <si>
    <t>Zapoznanie delegatów z elektronicznym systemem do głosowania</t>
  </si>
  <si>
    <t>Przeprowadzenie przez prezesa PTI wyboru przewodniczącego i prezydium Zjazdu</t>
  </si>
  <si>
    <t>Sprawozdanie z działalności ZG ( w tym część finansowa i system Kokpit)</t>
  </si>
  <si>
    <t>Sprawozdanie Rady Naukowej PTI</t>
  </si>
  <si>
    <t>Sprawozdania z działalności ECDL i IR</t>
  </si>
  <si>
    <t>Stwierdzenie prawomocności Zjazdu</t>
  </si>
  <si>
    <t>Głosowanie nad uchwałami w sprawie członkostwa honorowego i ogłoszenie wyników</t>
  </si>
  <si>
    <t>Sprawozdanie Głównej Komisji Rewizyjnej, zgłoszenie wniosku dotyczącego absolutorium dla ZG</t>
  </si>
  <si>
    <t>Sprawozdanie Głównego Sądu Koleżeńskiego</t>
  </si>
  <si>
    <t>Dyskusja nad sprawozdaniami</t>
  </si>
  <si>
    <t>Głosowanie ws. absolutorium dla ustępującego ZG</t>
  </si>
  <si>
    <t>Zgłaszanie kandydatów na prezesa PTI</t>
  </si>
  <si>
    <t>Wystąpienia kandydatów na prezesa PTI</t>
  </si>
  <si>
    <t>Wybory prezesa PTI</t>
  </si>
  <si>
    <t>Ogłoszenie wyników wyborów prezesa PTI</t>
  </si>
  <si>
    <t>Obiad</t>
  </si>
  <si>
    <t>Przemówienie wybranego prezesa PTI</t>
  </si>
  <si>
    <t>Wystąpienia przedstawicieli oddziałów, kół i sekcji</t>
  </si>
  <si>
    <t>Podjęcie uchwały w sprawie liczebności nowych władz (na wniosek nowego prezesa PTI)</t>
  </si>
  <si>
    <t>Zgłaszanie kandydatów do Zarządu Głównego</t>
  </si>
  <si>
    <t>Zmiany składu Komisji Wyborczej (Skrutacyjnej) - w razie potrzeby</t>
  </si>
  <si>
    <t>Wybory do Zarządu Głównego</t>
  </si>
  <si>
    <t>Ogłoszenie wyników</t>
  </si>
  <si>
    <t>Zgłaszanie kandydatów do Gł. Komisji Rewizyjnej, Gł. Sądu Koleżeńskiego i Rady Naukowej</t>
  </si>
  <si>
    <t>Przedstawienie propozycji zespołu statutowo-strategicznego nt. projektu uchwały programowej</t>
  </si>
  <si>
    <t>(równolegle) Pierwsze posiedzenie Głównej Komisji Rewizyjnej i Głównego Sądu Koleżeńskiego</t>
  </si>
  <si>
    <t>Przedstawienie wniosków komisji ds. odwołań</t>
  </si>
  <si>
    <t>Dyskusja nad wnioskami komisji ds. odwołań</t>
  </si>
  <si>
    <t>Głosowanie nad odwołaniami</t>
  </si>
  <si>
    <t>Sprawozdanie komisji wnioskowo-uchwałowej</t>
  </si>
  <si>
    <t>Przyjęcie uchwał i wniosków</t>
  </si>
  <si>
    <t>Zamknięcie Zjazdu</t>
  </si>
  <si>
    <t>Pierwsze posiedzenia Zarządu Głównego</t>
  </si>
  <si>
    <t xml:space="preserve">Uroczysta kolacja </t>
  </si>
  <si>
    <t>---</t>
  </si>
  <si>
    <t>tak</t>
  </si>
  <si>
    <t>jawny, 4x</t>
  </si>
  <si>
    <t>tajny 1 + n</t>
  </si>
  <si>
    <t>jawny</t>
  </si>
  <si>
    <t>tajny na listę</t>
  </si>
  <si>
    <t>tajny na listę, 3x</t>
  </si>
  <si>
    <t>jawny, Nx</t>
  </si>
  <si>
    <t>tryb/---</t>
  </si>
  <si>
    <t>prezes PTI</t>
  </si>
  <si>
    <t>przew. ZZiS-S</t>
  </si>
  <si>
    <t>przew. Zjazdu</t>
  </si>
  <si>
    <t>Referujący/
prowadzący/
---</t>
  </si>
  <si>
    <t>prezes PTI - wiceprezes ds. finans., wiceprezes PTI ds. strategii</t>
  </si>
  <si>
    <t>Rozpoczęcie obrad 
(pierwszy termin)</t>
  </si>
  <si>
    <t>przew. RN</t>
  </si>
  <si>
    <t>OK ECDL
DIR</t>
  </si>
  <si>
    <t>przew. Komisji Mandatowej</t>
  </si>
  <si>
    <t>Przedstawienie projektów uchwał w sprawie członkostwa honorowego</t>
  </si>
  <si>
    <t>przew. GKR</t>
  </si>
  <si>
    <t>przew. GSK</t>
  </si>
  <si>
    <t>przew. Zjazdu - 
przedstawiciele</t>
  </si>
  <si>
    <t>członkowie prezydium Zjazdu</t>
  </si>
  <si>
    <t>przew. Komisji Wnioskowej</t>
  </si>
  <si>
    <t>Trw.,
min</t>
  </si>
  <si>
    <t>Wynik</t>
  </si>
  <si>
    <t>wpis do protokołu</t>
  </si>
  <si>
    <t>wydruki z głosowań</t>
  </si>
  <si>
    <t>wydruk z głosowania</t>
  </si>
  <si>
    <t>sprawozdanie</t>
  </si>
  <si>
    <t>sprawozdania
(3 dok.)</t>
  </si>
  <si>
    <t>sprawozdania
(2 dok.)</t>
  </si>
  <si>
    <t>wydruk z głosowania
(lub głosowań)</t>
  </si>
  <si>
    <t>oświadczenia kand. do GKR</t>
  </si>
  <si>
    <t>Opracowanie: zespół z i s-s, 14 marca 2014 r., Warszawa; poprawki 29 i 31 maja 2014 r. na posiedzeniu ZG</t>
  </si>
  <si>
    <t>Wybór Komisji ds. Odwołań i przekazanie jej odwołań</t>
  </si>
  <si>
    <t>Dyskusja nad statutem, strategią i uchwałą programową</t>
  </si>
  <si>
    <t>przew. Zjazdu
przew. ZZiS-S</t>
  </si>
  <si>
    <t>przew. Komisji ds. Odwołań</t>
  </si>
  <si>
    <t>Materiał/y do protokołu</t>
  </si>
  <si>
    <t>jawny na listę 
en bloc</t>
  </si>
  <si>
    <t>jawny na listę 
en bloc, 2x</t>
  </si>
  <si>
    <t>jawny, 2x</t>
  </si>
  <si>
    <r>
      <t xml:space="preserve">wpis do protokołu oraz
</t>
    </r>
    <r>
      <rPr>
        <b/>
        <sz val="10"/>
        <color theme="1"/>
        <rFont val="Calibri"/>
        <family val="2"/>
        <charset val="238"/>
        <scheme val="minor"/>
      </rPr>
      <t>Uchw-nr-1, 2</t>
    </r>
  </si>
  <si>
    <r>
      <t xml:space="preserve">wpis do protokołu oraz
</t>
    </r>
    <r>
      <rPr>
        <b/>
        <sz val="10"/>
        <color theme="1"/>
        <rFont val="Calibri"/>
        <family val="2"/>
        <charset val="238"/>
        <scheme val="minor"/>
      </rPr>
      <t>Uchw-nr-3</t>
    </r>
  </si>
  <si>
    <r>
      <t xml:space="preserve">wpis do protokołu oraz
</t>
    </r>
    <r>
      <rPr>
        <b/>
        <sz val="10"/>
        <color theme="1"/>
        <rFont val="Calibri"/>
        <family val="2"/>
        <charset val="238"/>
        <scheme val="minor"/>
      </rPr>
      <t>Uchw-nr-4</t>
    </r>
  </si>
  <si>
    <r>
      <t xml:space="preserve">wpis do protokołu oraz
</t>
    </r>
    <r>
      <rPr>
        <b/>
        <sz val="10"/>
        <color theme="1"/>
        <rFont val="Calibri"/>
        <family val="2"/>
        <charset val="238"/>
        <scheme val="minor"/>
      </rPr>
      <t>Uchw-nr-5, 6</t>
    </r>
  </si>
  <si>
    <r>
      <t xml:space="preserve">wpis do protokołu oraz
</t>
    </r>
    <r>
      <rPr>
        <b/>
        <sz val="10"/>
        <color theme="1"/>
        <rFont val="Calibri"/>
        <family val="2"/>
        <charset val="238"/>
        <scheme val="minor"/>
      </rPr>
      <t>Uchw-nr-7, 8, 9</t>
    </r>
  </si>
  <si>
    <r>
      <t xml:space="preserve">wpis do protokołu oraz
</t>
    </r>
    <r>
      <rPr>
        <b/>
        <sz val="10"/>
        <color theme="1"/>
        <rFont val="Calibri"/>
        <family val="2"/>
        <charset val="238"/>
        <scheme val="minor"/>
      </rPr>
      <t>Uchw-nr-10</t>
    </r>
  </si>
  <si>
    <r>
      <t xml:space="preserve">wpis do protokołu oraz
</t>
    </r>
    <r>
      <rPr>
        <b/>
        <sz val="10"/>
        <color theme="1"/>
        <rFont val="Calibri"/>
        <family val="2"/>
        <charset val="238"/>
        <scheme val="minor"/>
      </rPr>
      <t>Uchw-nr-11, …</t>
    </r>
  </si>
  <si>
    <t>Otwarcie Zjazdu i powitanie gości przez prezesa PTI (II termin), uczczenie zmarłych kolegów</t>
  </si>
  <si>
    <t>Głosowanie ws. 1) porządku obrad, 2) regulaminu obrad, 3) regulaminu głosowan i wyborów oraz 4) listy gości</t>
  </si>
  <si>
    <t>Wybór 1) Komisji Mandatowej i 2) Wnioskowo-Uchwałowej</t>
  </si>
  <si>
    <t>Wybory do 1) Głównej Komisji Rewizyjnej, 2) Głównego Sądu Koleżeńskiego i 3) Rady Naukowej</t>
  </si>
  <si>
    <t>Przyjęcie uchwał 1) odwołania dotychczasowych władz i Rady Naukowej oraz 2) powołaniu nowych władz i Rady Naukowej</t>
  </si>
  <si>
    <t>Zwołanie przez przewodniczącego zjazdu pierwszego posiedzenia Gł. Komisji Rewizyjnej i Gł. Sądu Koleżeńskiego</t>
  </si>
  <si>
    <t>Głosowanie w sprawie statutu - wersja 1) bez i 2) z sądami koleżeńskimi, 3) strategii i 4) uchwały programowej</t>
  </si>
  <si>
    <t>aktualny punkt</t>
  </si>
  <si>
    <t>faktyczne rozp.</t>
  </si>
  <si>
    <t>planowane  rozp.</t>
  </si>
  <si>
    <t>Rozp. fakt.</t>
  </si>
  <si>
    <t>Rozp. plan.</t>
  </si>
  <si>
    <t>rozp. posiedzenia wcześniej niż planowano</t>
  </si>
  <si>
    <t>rozp. kolejnego punktu wcześniej niż poprz.</t>
  </si>
  <si>
    <t>Głosowanie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</si>
</sst>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d\a\t\a\ \k\r\ó\t\k\a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  <diagonal/>
    </border>
    <border>
      <left style="hair">
        <color indexed="62"/>
      </left>
      <right style="hair">
        <color indexed="62"/>
      </right>
      <top style="hair">
        <color indexed="62"/>
      </top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20" fontId="0" fillId="0" borderId="2" xfId="0" applyNumberFormat="1" applyBorder="1" applyAlignment="1" applyProtection="1">
      <alignment vertical="top"/>
      <protection locked="0"/>
    </xf>
    <xf numFmtId="20" fontId="0" fillId="0" borderId="1" xfId="0" applyNumberFormat="1" applyBorder="1" applyAlignment="1" applyProtection="1">
      <alignment vertical="top"/>
      <protection locked="0"/>
    </xf>
    <xf numFmtId="20" fontId="0" fillId="0" borderId="4" xfId="0" applyNumberForma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</xf>
    <xf numFmtId="0" fontId="0" fillId="0" borderId="0" xfId="0" applyProtection="1"/>
    <xf numFmtId="165" fontId="6" fillId="0" borderId="0" xfId="0" applyNumberFormat="1" applyFont="1" applyAlignment="1" applyProtection="1">
      <alignment horizontal="right" vertical="center"/>
    </xf>
    <xf numFmtId="0" fontId="7" fillId="3" borderId="7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 applyProtection="1"/>
    <xf numFmtId="20" fontId="0" fillId="3" borderId="7" xfId="0" applyNumberForma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top"/>
    </xf>
    <xf numFmtId="0" fontId="10" fillId="0" borderId="0" xfId="0" applyFont="1" applyAlignment="1" applyProtection="1">
      <alignment horizontal="center"/>
    </xf>
    <xf numFmtId="20" fontId="0" fillId="3" borderId="8" xfId="0" applyNumberForma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20" fontId="0" fillId="3" borderId="9" xfId="0" applyNumberFormat="1" applyFill="1" applyBorder="1" applyAlignment="1" applyProtection="1">
      <alignment horizontal="center" vertical="center" wrapText="1"/>
    </xf>
    <xf numFmtId="165" fontId="6" fillId="0" borderId="0" xfId="0" applyNumberFormat="1" applyFont="1" applyProtection="1"/>
    <xf numFmtId="0" fontId="0" fillId="3" borderId="0" xfId="0" applyFill="1" applyProtection="1"/>
    <xf numFmtId="0" fontId="1" fillId="3" borderId="0" xfId="0" applyFont="1" applyFill="1" applyBorder="1" applyAlignment="1" applyProtection="1">
      <alignment horizontal="center" vertical="top" wrapText="1"/>
    </xf>
    <xf numFmtId="0" fontId="1" fillId="3" borderId="0" xfId="0" applyFont="1" applyFill="1" applyProtection="1"/>
    <xf numFmtId="0" fontId="1" fillId="0" borderId="0" xfId="0" applyFont="1" applyProtection="1"/>
    <xf numFmtId="0" fontId="1" fillId="2" borderId="1" xfId="0" applyFont="1" applyFill="1" applyBorder="1" applyAlignment="1" applyProtection="1">
      <alignment horizontal="center" vertical="top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Protection="1"/>
    <xf numFmtId="0" fontId="1" fillId="0" borderId="10" xfId="0" applyFont="1" applyBorder="1" applyAlignment="1" applyProtection="1">
      <alignment horizontal="center"/>
    </xf>
    <xf numFmtId="0" fontId="4" fillId="0" borderId="0" xfId="0" applyFont="1" applyProtection="1"/>
    <xf numFmtId="0" fontId="6" fillId="0" borderId="0" xfId="0" applyFont="1" applyProtection="1"/>
    <xf numFmtId="0" fontId="0" fillId="0" borderId="2" xfId="0" applyBorder="1" applyAlignment="1" applyProtection="1">
      <alignment vertical="top"/>
    </xf>
    <xf numFmtId="164" fontId="1" fillId="0" borderId="2" xfId="0" applyNumberFormat="1" applyFont="1" applyBorder="1" applyAlignment="1" applyProtection="1">
      <alignment vertical="top"/>
    </xf>
    <xf numFmtId="0" fontId="1" fillId="0" borderId="2" xfId="0" applyFont="1" applyBorder="1" applyAlignment="1" applyProtection="1">
      <alignment vertical="top" wrapText="1"/>
    </xf>
    <xf numFmtId="0" fontId="1" fillId="0" borderId="2" xfId="0" quotePrefix="1" applyFont="1" applyBorder="1" applyAlignment="1" applyProtection="1">
      <alignment horizontal="center" vertical="top" wrapText="1"/>
    </xf>
    <xf numFmtId="0" fontId="1" fillId="3" borderId="0" xfId="0" quotePrefix="1" applyFont="1" applyFill="1" applyBorder="1" applyAlignment="1" applyProtection="1">
      <alignment horizontal="center" vertical="top" wrapText="1"/>
    </xf>
    <xf numFmtId="0" fontId="0" fillId="0" borderId="10" xfId="0" applyBorder="1" applyAlignment="1" applyProtection="1">
      <alignment vertical="center"/>
    </xf>
    <xf numFmtId="0" fontId="0" fillId="0" borderId="1" xfId="0" applyBorder="1" applyAlignment="1" applyProtection="1">
      <alignment vertical="top"/>
    </xf>
    <xf numFmtId="164" fontId="2" fillId="0" borderId="1" xfId="0" applyNumberFormat="1" applyFont="1" applyBorder="1" applyAlignment="1" applyProtection="1">
      <alignment vertical="top"/>
    </xf>
    <xf numFmtId="0" fontId="2" fillId="0" borderId="1" xfId="0" applyFont="1" applyBorder="1" applyAlignment="1" applyProtection="1">
      <alignment vertical="top" wrapText="1"/>
    </xf>
    <xf numFmtId="0" fontId="1" fillId="0" borderId="1" xfId="0" quotePrefix="1" applyFont="1" applyBorder="1" applyAlignment="1" applyProtection="1">
      <alignment horizontal="center" vertical="top" wrapText="1"/>
    </xf>
    <xf numFmtId="0" fontId="1" fillId="0" borderId="0" xfId="0" quotePrefix="1" applyFont="1" applyBorder="1" applyAlignment="1" applyProtection="1">
      <alignment horizontal="center" vertical="top" wrapText="1"/>
    </xf>
    <xf numFmtId="164" fontId="1" fillId="0" borderId="1" xfId="0" applyNumberFormat="1" applyFont="1" applyBorder="1" applyAlignment="1" applyProtection="1">
      <alignment vertical="top"/>
    </xf>
    <xf numFmtId="0" fontId="1" fillId="0" borderId="1" xfId="0" applyFont="1" applyBorder="1" applyAlignment="1" applyProtection="1">
      <alignment vertical="top" wrapText="1"/>
    </xf>
    <xf numFmtId="0" fontId="0" fillId="0" borderId="4" xfId="0" applyBorder="1" applyAlignment="1" applyProtection="1">
      <alignment vertical="top"/>
    </xf>
    <xf numFmtId="164" fontId="1" fillId="0" borderId="4" xfId="0" applyNumberFormat="1" applyFont="1" applyBorder="1" applyAlignment="1" applyProtection="1">
      <alignment vertical="top"/>
    </xf>
    <xf numFmtId="0" fontId="1" fillId="0" borderId="4" xfId="0" applyFont="1" applyBorder="1" applyAlignment="1" applyProtection="1">
      <alignment vertical="top" wrapText="1"/>
    </xf>
    <xf numFmtId="0" fontId="1" fillId="0" borderId="4" xfId="0" quotePrefix="1" applyFont="1" applyBorder="1" applyAlignment="1" applyProtection="1">
      <alignment horizontal="center" vertical="top" wrapText="1"/>
    </xf>
    <xf numFmtId="0" fontId="1" fillId="0" borderId="4" xfId="0" applyFont="1" applyBorder="1" applyAlignment="1" applyProtection="1">
      <alignment horizontal="center" vertical="top" wrapText="1"/>
    </xf>
    <xf numFmtId="0" fontId="0" fillId="0" borderId="6" xfId="0" applyBorder="1" applyAlignment="1" applyProtection="1">
      <alignment vertical="top"/>
    </xf>
    <xf numFmtId="164" fontId="1" fillId="0" borderId="6" xfId="0" applyNumberFormat="1" applyFont="1" applyBorder="1" applyAlignment="1" applyProtection="1">
      <alignment vertical="top"/>
    </xf>
    <xf numFmtId="0" fontId="1" fillId="0" borderId="6" xfId="0" applyFont="1" applyBorder="1" applyAlignment="1" applyProtection="1">
      <alignment vertical="top" wrapText="1"/>
    </xf>
    <xf numFmtId="0" fontId="1" fillId="0" borderId="6" xfId="0" quotePrefix="1" applyFont="1" applyBorder="1" applyAlignment="1" applyProtection="1">
      <alignment horizontal="center" vertical="top" wrapText="1"/>
    </xf>
    <xf numFmtId="0" fontId="1" fillId="0" borderId="6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</xf>
    <xf numFmtId="164" fontId="3" fillId="0" borderId="1" xfId="0" applyNumberFormat="1" applyFont="1" applyBorder="1" applyAlignment="1" applyProtection="1">
      <alignment vertical="top"/>
    </xf>
    <xf numFmtId="0" fontId="3" fillId="0" borderId="1" xfId="0" applyFont="1" applyBorder="1" applyAlignment="1" applyProtection="1">
      <alignment vertical="top" wrapText="1"/>
    </xf>
    <xf numFmtId="0" fontId="0" fillId="0" borderId="3" xfId="0" applyBorder="1" applyAlignment="1" applyProtection="1">
      <alignment vertical="top"/>
    </xf>
    <xf numFmtId="164" fontId="1" fillId="0" borderId="3" xfId="0" applyNumberFormat="1" applyFont="1" applyBorder="1" applyAlignment="1" applyProtection="1">
      <alignment vertical="top"/>
    </xf>
    <xf numFmtId="0" fontId="2" fillId="0" borderId="3" xfId="0" applyFont="1" applyBorder="1" applyAlignment="1" applyProtection="1">
      <alignment vertical="top" wrapText="1"/>
    </xf>
    <xf numFmtId="0" fontId="1" fillId="0" borderId="3" xfId="0" quotePrefix="1" applyFont="1" applyBorder="1" applyAlignment="1" applyProtection="1">
      <alignment horizontal="center" vertical="top" wrapText="1"/>
    </xf>
    <xf numFmtId="0" fontId="0" fillId="0" borderId="5" xfId="0" applyBorder="1" applyAlignment="1" applyProtection="1">
      <alignment vertical="top"/>
    </xf>
    <xf numFmtId="164" fontId="1" fillId="0" borderId="5" xfId="0" applyNumberFormat="1" applyFont="1" applyBorder="1" applyAlignment="1" applyProtection="1">
      <alignment vertical="top"/>
    </xf>
    <xf numFmtId="0" fontId="1" fillId="0" borderId="5" xfId="0" applyFont="1" applyBorder="1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165" fontId="8" fillId="0" borderId="0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0" fillId="0" borderId="10" xfId="0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4" xfId="0" applyFont="1" applyFill="1" applyBorder="1" applyAlignment="1" applyProtection="1">
      <alignment horizontal="center" vertical="top"/>
    </xf>
    <xf numFmtId="0" fontId="1" fillId="2" borderId="2" xfId="0" applyFont="1" applyFill="1" applyBorder="1" applyAlignment="1" applyProtection="1">
      <alignment horizontal="center" vertical="top"/>
    </xf>
  </cellXfs>
  <cellStyles count="1">
    <cellStyle name="Normalny" xfId="0" builtinId="0"/>
  </cellStyles>
  <dxfs count="4">
    <dxf>
      <font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7"/>
  <sheetViews>
    <sheetView showGridLines="0" tabSelected="1" view="pageBreakPreview" zoomScale="60" zoomScaleNormal="90" workbookViewId="0">
      <pane ySplit="8" topLeftCell="A45" activePane="bottomLeft" state="frozen"/>
      <selection pane="bottomLeft" sqref="A1:L56"/>
    </sheetView>
  </sheetViews>
  <sheetFormatPr defaultRowHeight="14.4" x14ac:dyDescent="0.3"/>
  <cols>
    <col min="1" max="1" width="2.109375" style="11" customWidth="1"/>
    <col min="2" max="2" width="3.88671875" style="10" customWidth="1"/>
    <col min="3" max="3" width="6.6640625" style="10" customWidth="1"/>
    <col min="4" max="4" width="6" style="10" customWidth="1"/>
    <col min="5" max="5" width="46" style="11" customWidth="1"/>
    <col min="6" max="6" width="5.21875" style="10" customWidth="1"/>
    <col min="7" max="7" width="9" style="11" customWidth="1"/>
    <col min="8" max="8" width="16.33203125" style="11" bestFit="1" customWidth="1"/>
    <col min="9" max="9" width="18.33203125" style="11" bestFit="1" customWidth="1"/>
    <col min="10" max="10" width="17.21875" style="11" customWidth="1"/>
    <col min="11" max="11" width="27.21875" style="11" customWidth="1"/>
    <col min="12" max="12" width="3.44140625" style="11" customWidth="1"/>
    <col min="13" max="13" width="56.33203125" style="11" customWidth="1"/>
    <col min="14" max="14" width="3.44140625" style="11" bestFit="1" customWidth="1"/>
    <col min="15" max="15" width="8.88671875" style="11"/>
    <col min="16" max="16" width="39.33203125" style="11" customWidth="1"/>
    <col min="17" max="16384" width="8.88671875" style="11"/>
  </cols>
  <sheetData>
    <row r="1" spans="2:16" x14ac:dyDescent="0.3">
      <c r="I1" s="12" t="s">
        <v>95</v>
      </c>
      <c r="J1" s="13" t="str">
        <f>IF(ISERROR(VLOOKUP(J2,C9:N52,11,FALSE)),"nieokr.",VLOOKUP(J2,C9:N52,11,FALSE))</f>
        <v>nieokr.</v>
      </c>
      <c r="P1" s="14" t="s">
        <v>100</v>
      </c>
    </row>
    <row r="2" spans="2:16" x14ac:dyDescent="0.3">
      <c r="I2" s="12" t="s">
        <v>96</v>
      </c>
      <c r="J2" s="15" t="str">
        <f>IF(TEXT(MAX(C9:C52),"gg:mm")="00:00","",MAX(C9:C52))</f>
        <v/>
      </c>
      <c r="P2" s="14"/>
    </row>
    <row r="3" spans="2:16" ht="18.600000000000001" thickBot="1" x14ac:dyDescent="0.4">
      <c r="D3" s="16"/>
      <c r="E3" s="17" t="s">
        <v>0</v>
      </c>
      <c r="I3" s="12" t="s">
        <v>97</v>
      </c>
      <c r="J3" s="18" t="str">
        <f>IF(ISERROR(VLOOKUP(J2,C9:N52,2,FALSE)),"",VLOOKUP(J2,C9:N52,2,FALSE))</f>
        <v/>
      </c>
      <c r="P3" s="14"/>
    </row>
    <row r="4" spans="2:16" ht="15" thickBot="1" x14ac:dyDescent="0.35">
      <c r="E4" s="19"/>
      <c r="I4" s="12" t="str">
        <f>IF(J3="","",IF(J2=J3,"rozpoczęcie",IF(J2&gt;J3,"OPÓŹNIENIE","przyśpieszenie")))</f>
        <v/>
      </c>
      <c r="J4" s="20" t="str">
        <f>IF(J3="","",IF(J2=J3,"planowo",IF(J2&gt;J3,J2-J3,J3-J2)))</f>
        <v/>
      </c>
      <c r="P4" s="21" t="s">
        <v>101</v>
      </c>
    </row>
    <row r="5" spans="2:16" x14ac:dyDescent="0.3">
      <c r="E5" s="19"/>
      <c r="I5" s="71" t="str">
        <f>IF(P8&gt;0,P4,"")</f>
        <v/>
      </c>
      <c r="J5" s="72"/>
      <c r="L5" s="22"/>
      <c r="M5" s="22"/>
    </row>
    <row r="6" spans="2:16" s="25" customFormat="1" ht="13.8" x14ac:dyDescent="0.3">
      <c r="B6" s="80" t="s">
        <v>1</v>
      </c>
      <c r="C6" s="73" t="s">
        <v>98</v>
      </c>
      <c r="D6" s="73" t="s">
        <v>99</v>
      </c>
      <c r="E6" s="80" t="s">
        <v>2</v>
      </c>
      <c r="F6" s="73" t="s">
        <v>62</v>
      </c>
      <c r="G6" s="78" t="s">
        <v>102</v>
      </c>
      <c r="H6" s="78"/>
      <c r="I6" s="80" t="s">
        <v>63</v>
      </c>
      <c r="J6" s="73" t="s">
        <v>77</v>
      </c>
      <c r="K6" s="79" t="s">
        <v>50</v>
      </c>
      <c r="L6" s="23"/>
      <c r="M6" s="24"/>
    </row>
    <row r="7" spans="2:16" s="25" customFormat="1" ht="28.2" customHeight="1" x14ac:dyDescent="0.3">
      <c r="B7" s="81"/>
      <c r="C7" s="74"/>
      <c r="D7" s="74"/>
      <c r="E7" s="81"/>
      <c r="F7" s="81"/>
      <c r="G7" s="26" t="s">
        <v>3</v>
      </c>
      <c r="H7" s="26" t="s">
        <v>46</v>
      </c>
      <c r="I7" s="81"/>
      <c r="J7" s="74"/>
      <c r="K7" s="79"/>
      <c r="L7" s="23"/>
      <c r="M7" s="24"/>
    </row>
    <row r="8" spans="2:16" s="32" customFormat="1" thickBot="1" x14ac:dyDescent="0.35">
      <c r="B8" s="27">
        <v>1</v>
      </c>
      <c r="C8" s="28">
        <f>1+B8</f>
        <v>2</v>
      </c>
      <c r="D8" s="28">
        <f t="shared" ref="D8:F8" si="0">1+C8</f>
        <v>3</v>
      </c>
      <c r="E8" s="28">
        <f t="shared" si="0"/>
        <v>4</v>
      </c>
      <c r="F8" s="28">
        <f t="shared" si="0"/>
        <v>5</v>
      </c>
      <c r="G8" s="27">
        <f t="shared" ref="G8:K8" si="1">F8+1</f>
        <v>6</v>
      </c>
      <c r="H8" s="27">
        <f t="shared" si="1"/>
        <v>7</v>
      </c>
      <c r="I8" s="27">
        <f t="shared" si="1"/>
        <v>8</v>
      </c>
      <c r="J8" s="28">
        <f t="shared" si="1"/>
        <v>9</v>
      </c>
      <c r="K8" s="27">
        <f t="shared" si="1"/>
        <v>10</v>
      </c>
      <c r="L8" s="29"/>
      <c r="M8" s="30"/>
      <c r="N8" s="31" t="s">
        <v>1</v>
      </c>
      <c r="P8" s="33">
        <f>COUNTIF(P10:P52,P4)</f>
        <v>0</v>
      </c>
    </row>
    <row r="9" spans="2:16" ht="30" customHeight="1" x14ac:dyDescent="0.3">
      <c r="B9" s="34">
        <v>1</v>
      </c>
      <c r="C9" s="7"/>
      <c r="D9" s="35">
        <v>0.39583333333333331</v>
      </c>
      <c r="E9" s="36" t="s">
        <v>52</v>
      </c>
      <c r="F9" s="35">
        <v>1.0416666666666666E-2</v>
      </c>
      <c r="G9" s="37" t="s">
        <v>38</v>
      </c>
      <c r="H9" s="37" t="s">
        <v>38</v>
      </c>
      <c r="I9" s="37" t="s">
        <v>38</v>
      </c>
      <c r="J9" s="37" t="s">
        <v>38</v>
      </c>
      <c r="K9" s="37" t="s">
        <v>38</v>
      </c>
      <c r="L9" s="38"/>
      <c r="M9" s="22"/>
      <c r="N9" s="39">
        <f t="shared" ref="N9:N43" si="2">B9</f>
        <v>1</v>
      </c>
    </row>
    <row r="10" spans="2:16" ht="30" customHeight="1" x14ac:dyDescent="0.3">
      <c r="B10" s="40">
        <f>1+B9</f>
        <v>2</v>
      </c>
      <c r="C10" s="8"/>
      <c r="D10" s="41">
        <f>F9+D9</f>
        <v>0.40625</v>
      </c>
      <c r="E10" s="42" t="s">
        <v>88</v>
      </c>
      <c r="F10" s="41">
        <v>6.9444444444444441E-3</v>
      </c>
      <c r="G10" s="43" t="s">
        <v>38</v>
      </c>
      <c r="H10" s="43" t="s">
        <v>38</v>
      </c>
      <c r="I10" s="43" t="s">
        <v>64</v>
      </c>
      <c r="J10" s="43" t="s">
        <v>38</v>
      </c>
      <c r="K10" s="43" t="s">
        <v>47</v>
      </c>
      <c r="L10" s="44"/>
      <c r="N10" s="39">
        <f t="shared" si="2"/>
        <v>2</v>
      </c>
      <c r="P10" s="11" t="str">
        <f>IF(ISBLANK(C10),"",IF(C10&lt;C9,$P$4,""))</f>
        <v/>
      </c>
    </row>
    <row r="11" spans="2:16" ht="30" customHeight="1" x14ac:dyDescent="0.3">
      <c r="B11" s="40">
        <f t="shared" ref="B11:B43" si="3">1+B10</f>
        <v>3</v>
      </c>
      <c r="C11" s="8"/>
      <c r="D11" s="45">
        <f t="shared" ref="D11:D43" si="4">F10+D10</f>
        <v>0.41319444444444442</v>
      </c>
      <c r="E11" s="46" t="s">
        <v>4</v>
      </c>
      <c r="F11" s="45">
        <v>6.9444444444444441E-3</v>
      </c>
      <c r="G11" s="43" t="s">
        <v>38</v>
      </c>
      <c r="H11" s="43" t="s">
        <v>38</v>
      </c>
      <c r="I11" s="43" t="s">
        <v>64</v>
      </c>
      <c r="J11" s="43" t="s">
        <v>38</v>
      </c>
      <c r="K11" s="43" t="s">
        <v>48</v>
      </c>
      <c r="L11" s="44"/>
      <c r="N11" s="39">
        <f t="shared" si="2"/>
        <v>3</v>
      </c>
      <c r="P11" s="11" t="str">
        <f t="shared" ref="P11:P52" si="5">IF(ISBLANK(C11),"",IF(C11&lt;C10,$P$4,""))</f>
        <v/>
      </c>
    </row>
    <row r="12" spans="2:16" ht="30" customHeight="1" thickBot="1" x14ac:dyDescent="0.35">
      <c r="B12" s="47">
        <f t="shared" si="3"/>
        <v>4</v>
      </c>
      <c r="C12" s="9"/>
      <c r="D12" s="48">
        <f t="shared" si="4"/>
        <v>0.42013888888888884</v>
      </c>
      <c r="E12" s="49" t="s">
        <v>5</v>
      </c>
      <c r="F12" s="48">
        <v>6.9444444444444441E-3</v>
      </c>
      <c r="G12" s="50" t="s">
        <v>39</v>
      </c>
      <c r="H12" s="51" t="s">
        <v>78</v>
      </c>
      <c r="I12" s="50" t="s">
        <v>64</v>
      </c>
      <c r="J12" s="50" t="s">
        <v>38</v>
      </c>
      <c r="K12" s="50" t="s">
        <v>47</v>
      </c>
      <c r="L12" s="44"/>
      <c r="N12" s="39">
        <f t="shared" si="2"/>
        <v>4</v>
      </c>
      <c r="P12" s="11" t="str">
        <f t="shared" si="5"/>
        <v/>
      </c>
    </row>
    <row r="13" spans="2:16" ht="30" customHeight="1" x14ac:dyDescent="0.3">
      <c r="B13" s="52">
        <f t="shared" si="3"/>
        <v>5</v>
      </c>
      <c r="C13" s="5"/>
      <c r="D13" s="53">
        <f t="shared" si="4"/>
        <v>0.42708333333333326</v>
      </c>
      <c r="E13" s="54" t="s">
        <v>89</v>
      </c>
      <c r="F13" s="53">
        <v>6.9444444444444441E-3</v>
      </c>
      <c r="G13" s="55" t="s">
        <v>39</v>
      </c>
      <c r="H13" s="56" t="s">
        <v>40</v>
      </c>
      <c r="I13" s="55" t="s">
        <v>64</v>
      </c>
      <c r="J13" s="55" t="s">
        <v>38</v>
      </c>
      <c r="K13" s="55" t="s">
        <v>49</v>
      </c>
      <c r="L13" s="44"/>
      <c r="N13" s="39">
        <f t="shared" si="2"/>
        <v>5</v>
      </c>
      <c r="P13" s="11" t="str">
        <f t="shared" si="5"/>
        <v/>
      </c>
    </row>
    <row r="14" spans="2:16" ht="30" customHeight="1" x14ac:dyDescent="0.3">
      <c r="B14" s="34">
        <f t="shared" si="3"/>
        <v>6</v>
      </c>
      <c r="C14" s="2"/>
      <c r="D14" s="35">
        <f t="shared" si="4"/>
        <v>0.43402777777777768</v>
      </c>
      <c r="E14" s="36" t="s">
        <v>90</v>
      </c>
      <c r="F14" s="35">
        <v>6.9444444444444441E-3</v>
      </c>
      <c r="G14" s="37" t="s">
        <v>39</v>
      </c>
      <c r="H14" s="57" t="s">
        <v>79</v>
      </c>
      <c r="I14" s="37" t="s">
        <v>64</v>
      </c>
      <c r="J14" s="37" t="s">
        <v>65</v>
      </c>
      <c r="K14" s="37" t="s">
        <v>49</v>
      </c>
      <c r="L14" s="44"/>
      <c r="N14" s="39">
        <f t="shared" si="2"/>
        <v>6</v>
      </c>
      <c r="P14" s="11" t="str">
        <f t="shared" si="5"/>
        <v/>
      </c>
    </row>
    <row r="15" spans="2:16" ht="30" customHeight="1" x14ac:dyDescent="0.3">
      <c r="B15" s="40">
        <f t="shared" si="3"/>
        <v>7</v>
      </c>
      <c r="C15" s="1"/>
      <c r="D15" s="45">
        <f t="shared" si="4"/>
        <v>0.4409722222222221</v>
      </c>
      <c r="E15" s="46" t="s">
        <v>73</v>
      </c>
      <c r="F15" s="45">
        <v>6.9444444444444441E-3</v>
      </c>
      <c r="G15" s="43" t="s">
        <v>39</v>
      </c>
      <c r="H15" s="58" t="s">
        <v>78</v>
      </c>
      <c r="I15" s="43" t="s">
        <v>64</v>
      </c>
      <c r="J15" s="43" t="s">
        <v>66</v>
      </c>
      <c r="K15" s="43" t="s">
        <v>49</v>
      </c>
      <c r="L15" s="44"/>
      <c r="N15" s="39">
        <f t="shared" si="2"/>
        <v>7</v>
      </c>
      <c r="P15" s="11" t="str">
        <f t="shared" si="5"/>
        <v/>
      </c>
    </row>
    <row r="16" spans="2:16" ht="30" customHeight="1" x14ac:dyDescent="0.3">
      <c r="B16" s="40">
        <f t="shared" si="3"/>
        <v>8</v>
      </c>
      <c r="C16" s="1"/>
      <c r="D16" s="45">
        <f t="shared" si="4"/>
        <v>0.44791666666666652</v>
      </c>
      <c r="E16" s="46" t="s">
        <v>6</v>
      </c>
      <c r="F16" s="45">
        <v>1.0416666666666666E-2</v>
      </c>
      <c r="G16" s="43" t="s">
        <v>38</v>
      </c>
      <c r="H16" s="43" t="s">
        <v>38</v>
      </c>
      <c r="I16" s="43" t="s">
        <v>64</v>
      </c>
      <c r="J16" s="43" t="s">
        <v>68</v>
      </c>
      <c r="K16" s="43" t="s">
        <v>51</v>
      </c>
      <c r="L16" s="44"/>
      <c r="N16" s="39">
        <f t="shared" si="2"/>
        <v>8</v>
      </c>
      <c r="P16" s="11" t="str">
        <f t="shared" si="5"/>
        <v/>
      </c>
    </row>
    <row r="17" spans="2:16" ht="30" customHeight="1" x14ac:dyDescent="0.3">
      <c r="B17" s="40">
        <f t="shared" si="3"/>
        <v>9</v>
      </c>
      <c r="C17" s="1"/>
      <c r="D17" s="45">
        <f t="shared" si="4"/>
        <v>0.4583333333333332</v>
      </c>
      <c r="E17" s="46" t="s">
        <v>7</v>
      </c>
      <c r="F17" s="45">
        <v>3.472222222222222E-3</v>
      </c>
      <c r="G17" s="43" t="s">
        <v>38</v>
      </c>
      <c r="H17" s="43" t="s">
        <v>38</v>
      </c>
      <c r="I17" s="43" t="s">
        <v>64</v>
      </c>
      <c r="J17" s="43" t="s">
        <v>67</v>
      </c>
      <c r="K17" s="43" t="s">
        <v>53</v>
      </c>
      <c r="L17" s="44"/>
      <c r="N17" s="39">
        <f t="shared" si="2"/>
        <v>9</v>
      </c>
      <c r="P17" s="11" t="str">
        <f t="shared" si="5"/>
        <v/>
      </c>
    </row>
    <row r="18" spans="2:16" ht="30" customHeight="1" x14ac:dyDescent="0.3">
      <c r="B18" s="40">
        <f t="shared" si="3"/>
        <v>10</v>
      </c>
      <c r="C18" s="1"/>
      <c r="D18" s="45">
        <f t="shared" si="4"/>
        <v>0.46180555555555541</v>
      </c>
      <c r="E18" s="46" t="s">
        <v>8</v>
      </c>
      <c r="F18" s="45">
        <v>6.9444444444444441E-3</v>
      </c>
      <c r="G18" s="43" t="s">
        <v>38</v>
      </c>
      <c r="H18" s="43" t="s">
        <v>38</v>
      </c>
      <c r="I18" s="43" t="s">
        <v>64</v>
      </c>
      <c r="J18" s="43" t="s">
        <v>69</v>
      </c>
      <c r="K18" s="43" t="s">
        <v>54</v>
      </c>
      <c r="L18" s="44"/>
      <c r="N18" s="39">
        <f t="shared" si="2"/>
        <v>10</v>
      </c>
      <c r="P18" s="11" t="str">
        <f t="shared" si="5"/>
        <v/>
      </c>
    </row>
    <row r="19" spans="2:16" ht="30" customHeight="1" x14ac:dyDescent="0.3">
      <c r="B19" s="40">
        <f t="shared" si="3"/>
        <v>11</v>
      </c>
      <c r="C19" s="1"/>
      <c r="D19" s="45">
        <f t="shared" si="4"/>
        <v>0.46874999999999983</v>
      </c>
      <c r="E19" s="46" t="s">
        <v>9</v>
      </c>
      <c r="F19" s="45">
        <v>3.472222222222222E-3</v>
      </c>
      <c r="G19" s="43" t="s">
        <v>39</v>
      </c>
      <c r="H19" s="43" t="s">
        <v>42</v>
      </c>
      <c r="I19" s="43" t="s">
        <v>64</v>
      </c>
      <c r="J19" s="43" t="s">
        <v>66</v>
      </c>
      <c r="K19" s="43" t="s">
        <v>55</v>
      </c>
      <c r="L19" s="44"/>
      <c r="N19" s="39">
        <f t="shared" si="2"/>
        <v>11</v>
      </c>
      <c r="P19" s="11" t="str">
        <f t="shared" si="5"/>
        <v/>
      </c>
    </row>
    <row r="20" spans="2:16" ht="30" customHeight="1" x14ac:dyDescent="0.3">
      <c r="B20" s="40">
        <f t="shared" si="3"/>
        <v>12</v>
      </c>
      <c r="C20" s="1"/>
      <c r="D20" s="45">
        <f t="shared" si="4"/>
        <v>0.47222222222222204</v>
      </c>
      <c r="E20" s="46" t="s">
        <v>56</v>
      </c>
      <c r="F20" s="45">
        <v>6.9444444444444441E-3</v>
      </c>
      <c r="G20" s="43" t="s">
        <v>38</v>
      </c>
      <c r="H20" s="43" t="s">
        <v>38</v>
      </c>
      <c r="I20" s="43" t="s">
        <v>38</v>
      </c>
      <c r="J20" s="43" t="s">
        <v>38</v>
      </c>
      <c r="K20" s="43" t="s">
        <v>47</v>
      </c>
      <c r="L20" s="44"/>
      <c r="N20" s="39">
        <f t="shared" si="2"/>
        <v>12</v>
      </c>
      <c r="P20" s="11" t="str">
        <f t="shared" si="5"/>
        <v/>
      </c>
    </row>
    <row r="21" spans="2:16" ht="30" customHeight="1" x14ac:dyDescent="0.3">
      <c r="B21" s="40">
        <f t="shared" si="3"/>
        <v>13</v>
      </c>
      <c r="C21" s="1"/>
      <c r="D21" s="45">
        <f t="shared" si="4"/>
        <v>0.47916666666666646</v>
      </c>
      <c r="E21" s="46" t="s">
        <v>10</v>
      </c>
      <c r="F21" s="45">
        <v>6.9444444444444441E-3</v>
      </c>
      <c r="G21" s="43" t="s">
        <v>39</v>
      </c>
      <c r="H21" s="59" t="s">
        <v>41</v>
      </c>
      <c r="I21" s="43" t="s">
        <v>81</v>
      </c>
      <c r="J21" s="43" t="s">
        <v>38</v>
      </c>
      <c r="K21" s="43" t="s">
        <v>49</v>
      </c>
      <c r="L21" s="44"/>
      <c r="N21" s="39">
        <f t="shared" si="2"/>
        <v>13</v>
      </c>
      <c r="P21" s="11" t="str">
        <f t="shared" si="5"/>
        <v/>
      </c>
    </row>
    <row r="22" spans="2:16" ht="30" customHeight="1" x14ac:dyDescent="0.3">
      <c r="B22" s="40">
        <f t="shared" si="3"/>
        <v>14</v>
      </c>
      <c r="C22" s="1"/>
      <c r="D22" s="45">
        <f t="shared" si="4"/>
        <v>0.48611111111111088</v>
      </c>
      <c r="E22" s="46" t="s">
        <v>11</v>
      </c>
      <c r="F22" s="45">
        <v>6.9444444444444441E-3</v>
      </c>
      <c r="G22" s="43" t="s">
        <v>38</v>
      </c>
      <c r="H22" s="43" t="s">
        <v>38</v>
      </c>
      <c r="I22" s="43" t="s">
        <v>64</v>
      </c>
      <c r="J22" s="43" t="s">
        <v>67</v>
      </c>
      <c r="K22" s="43" t="s">
        <v>57</v>
      </c>
      <c r="L22" s="44"/>
      <c r="N22" s="39">
        <f t="shared" si="2"/>
        <v>14</v>
      </c>
      <c r="P22" s="11" t="str">
        <f t="shared" si="5"/>
        <v/>
      </c>
    </row>
    <row r="23" spans="2:16" ht="30" customHeight="1" x14ac:dyDescent="0.3">
      <c r="B23" s="40">
        <f t="shared" si="3"/>
        <v>15</v>
      </c>
      <c r="C23" s="1"/>
      <c r="D23" s="45">
        <f t="shared" si="4"/>
        <v>0.4930555555555553</v>
      </c>
      <c r="E23" s="46" t="s">
        <v>12</v>
      </c>
      <c r="F23" s="45">
        <v>3.472222222222222E-3</v>
      </c>
      <c r="G23" s="43" t="s">
        <v>38</v>
      </c>
      <c r="H23" s="43" t="s">
        <v>38</v>
      </c>
      <c r="I23" s="43" t="s">
        <v>64</v>
      </c>
      <c r="J23" s="43" t="s">
        <v>67</v>
      </c>
      <c r="K23" s="43" t="s">
        <v>58</v>
      </c>
      <c r="L23" s="44"/>
      <c r="N23" s="39">
        <f t="shared" si="2"/>
        <v>15</v>
      </c>
      <c r="P23" s="11" t="str">
        <f t="shared" si="5"/>
        <v/>
      </c>
    </row>
    <row r="24" spans="2:16" ht="30" customHeight="1" x14ac:dyDescent="0.3">
      <c r="B24" s="40">
        <f t="shared" si="3"/>
        <v>16</v>
      </c>
      <c r="C24" s="1"/>
      <c r="D24" s="45">
        <f t="shared" si="4"/>
        <v>0.49652777777777751</v>
      </c>
      <c r="E24" s="46" t="s">
        <v>13</v>
      </c>
      <c r="F24" s="45">
        <v>2.0833333333333332E-2</v>
      </c>
      <c r="G24" s="43" t="s">
        <v>38</v>
      </c>
      <c r="H24" s="43" t="s">
        <v>38</v>
      </c>
      <c r="I24" s="43" t="s">
        <v>64</v>
      </c>
      <c r="J24" s="43" t="s">
        <v>38</v>
      </c>
      <c r="K24" s="43" t="s">
        <v>49</v>
      </c>
      <c r="L24" s="44"/>
      <c r="N24" s="39">
        <f t="shared" si="2"/>
        <v>16</v>
      </c>
      <c r="P24" s="11" t="str">
        <f t="shared" si="5"/>
        <v/>
      </c>
    </row>
    <row r="25" spans="2:16" ht="30" customHeight="1" x14ac:dyDescent="0.3">
      <c r="B25" s="40">
        <f t="shared" si="3"/>
        <v>17</v>
      </c>
      <c r="C25" s="1"/>
      <c r="D25" s="45">
        <f t="shared" si="4"/>
        <v>0.51736111111111083</v>
      </c>
      <c r="E25" s="46" t="s">
        <v>14</v>
      </c>
      <c r="F25" s="45">
        <v>6.9444444444444441E-3</v>
      </c>
      <c r="G25" s="43" t="s">
        <v>39</v>
      </c>
      <c r="H25" s="58" t="s">
        <v>42</v>
      </c>
      <c r="I25" s="43" t="s">
        <v>82</v>
      </c>
      <c r="J25" s="43" t="s">
        <v>38</v>
      </c>
      <c r="K25" s="43" t="s">
        <v>49</v>
      </c>
      <c r="L25" s="44"/>
      <c r="N25" s="39">
        <f t="shared" si="2"/>
        <v>17</v>
      </c>
      <c r="P25" s="11" t="str">
        <f t="shared" si="5"/>
        <v/>
      </c>
    </row>
    <row r="26" spans="2:16" ht="30" customHeight="1" x14ac:dyDescent="0.3">
      <c r="B26" s="40">
        <f t="shared" si="3"/>
        <v>18</v>
      </c>
      <c r="C26" s="1"/>
      <c r="D26" s="45">
        <f t="shared" si="4"/>
        <v>0.52430555555555525</v>
      </c>
      <c r="E26" s="46" t="s">
        <v>15</v>
      </c>
      <c r="F26" s="45">
        <v>6.9444444444444441E-3</v>
      </c>
      <c r="G26" s="43" t="s">
        <v>38</v>
      </c>
      <c r="H26" s="43" t="s">
        <v>38</v>
      </c>
      <c r="I26" s="43" t="s">
        <v>64</v>
      </c>
      <c r="J26" s="43" t="s">
        <v>38</v>
      </c>
      <c r="K26" s="43" t="s">
        <v>49</v>
      </c>
      <c r="L26" s="44"/>
      <c r="N26" s="39">
        <f t="shared" si="2"/>
        <v>18</v>
      </c>
      <c r="P26" s="11" t="str">
        <f t="shared" si="5"/>
        <v/>
      </c>
    </row>
    <row r="27" spans="2:16" ht="30" customHeight="1" x14ac:dyDescent="0.3">
      <c r="B27" s="40">
        <f t="shared" si="3"/>
        <v>19</v>
      </c>
      <c r="C27" s="1"/>
      <c r="D27" s="45">
        <f t="shared" si="4"/>
        <v>0.53124999999999967</v>
      </c>
      <c r="E27" s="46" t="s">
        <v>16</v>
      </c>
      <c r="F27" s="45">
        <v>1.3888888888888888E-2</v>
      </c>
      <c r="G27" s="43" t="s">
        <v>38</v>
      </c>
      <c r="H27" s="43" t="s">
        <v>38</v>
      </c>
      <c r="I27" s="43" t="s">
        <v>64</v>
      </c>
      <c r="J27" s="43" t="s">
        <v>38</v>
      </c>
      <c r="K27" s="43" t="s">
        <v>49</v>
      </c>
      <c r="L27" s="44"/>
      <c r="N27" s="39">
        <f t="shared" si="2"/>
        <v>19</v>
      </c>
      <c r="P27" s="11" t="str">
        <f t="shared" si="5"/>
        <v/>
      </c>
    </row>
    <row r="28" spans="2:16" ht="30" customHeight="1" x14ac:dyDescent="0.3">
      <c r="B28" s="40">
        <f t="shared" si="3"/>
        <v>20</v>
      </c>
      <c r="C28" s="1"/>
      <c r="D28" s="45">
        <f t="shared" si="4"/>
        <v>0.54513888888888851</v>
      </c>
      <c r="E28" s="46" t="s">
        <v>17</v>
      </c>
      <c r="F28" s="45">
        <v>3.472222222222222E-3</v>
      </c>
      <c r="G28" s="43" t="s">
        <v>39</v>
      </c>
      <c r="H28" s="59" t="s">
        <v>43</v>
      </c>
      <c r="I28" s="43" t="s">
        <v>64</v>
      </c>
      <c r="J28" s="43" t="s">
        <v>70</v>
      </c>
      <c r="K28" s="43" t="s">
        <v>49</v>
      </c>
      <c r="L28" s="44"/>
      <c r="N28" s="39">
        <f t="shared" si="2"/>
        <v>20</v>
      </c>
      <c r="P28" s="11" t="str">
        <f t="shared" si="5"/>
        <v/>
      </c>
    </row>
    <row r="29" spans="2:16" ht="30" customHeight="1" x14ac:dyDescent="0.3">
      <c r="B29" s="40">
        <f t="shared" si="3"/>
        <v>21</v>
      </c>
      <c r="C29" s="1"/>
      <c r="D29" s="45">
        <f t="shared" si="4"/>
        <v>0.54861111111111072</v>
      </c>
      <c r="E29" s="46" t="s">
        <v>18</v>
      </c>
      <c r="F29" s="45">
        <v>3.472222222222222E-3</v>
      </c>
      <c r="G29" s="43" t="s">
        <v>38</v>
      </c>
      <c r="H29" s="43" t="s">
        <v>38</v>
      </c>
      <c r="I29" s="43" t="s">
        <v>64</v>
      </c>
      <c r="J29" s="43" t="s">
        <v>38</v>
      </c>
      <c r="K29" s="43" t="s">
        <v>49</v>
      </c>
      <c r="L29" s="44"/>
      <c r="N29" s="39">
        <f t="shared" si="2"/>
        <v>21</v>
      </c>
      <c r="P29" s="11" t="str">
        <f t="shared" si="5"/>
        <v/>
      </c>
    </row>
    <row r="30" spans="2:16" ht="30" customHeight="1" x14ac:dyDescent="0.3">
      <c r="B30" s="40">
        <f t="shared" si="3"/>
        <v>22</v>
      </c>
      <c r="C30" s="1"/>
      <c r="D30" s="45">
        <f t="shared" si="4"/>
        <v>0.55208333333333293</v>
      </c>
      <c r="E30" s="46" t="s">
        <v>19</v>
      </c>
      <c r="F30" s="45">
        <v>4.1666666666666664E-2</v>
      </c>
      <c r="G30" s="43" t="s">
        <v>38</v>
      </c>
      <c r="H30" s="43" t="s">
        <v>38</v>
      </c>
      <c r="I30" s="43" t="s">
        <v>38</v>
      </c>
      <c r="J30" s="43" t="s">
        <v>38</v>
      </c>
      <c r="K30" s="43" t="s">
        <v>38</v>
      </c>
      <c r="L30" s="44"/>
      <c r="N30" s="39">
        <f t="shared" si="2"/>
        <v>22</v>
      </c>
      <c r="P30" s="11" t="str">
        <f t="shared" si="5"/>
        <v/>
      </c>
    </row>
    <row r="31" spans="2:16" ht="30" customHeight="1" x14ac:dyDescent="0.3">
      <c r="B31" s="40">
        <f t="shared" si="3"/>
        <v>23</v>
      </c>
      <c r="C31" s="1"/>
      <c r="D31" s="45">
        <f t="shared" si="4"/>
        <v>0.59374999999999956</v>
      </c>
      <c r="E31" s="46" t="s">
        <v>20</v>
      </c>
      <c r="F31" s="45">
        <v>6.9444444444444441E-3</v>
      </c>
      <c r="G31" s="43" t="s">
        <v>38</v>
      </c>
      <c r="H31" s="43" t="s">
        <v>38</v>
      </c>
      <c r="I31" s="43" t="s">
        <v>64</v>
      </c>
      <c r="J31" s="43" t="s">
        <v>38</v>
      </c>
      <c r="K31" s="43" t="s">
        <v>47</v>
      </c>
      <c r="L31" s="44"/>
      <c r="N31" s="39">
        <f t="shared" si="2"/>
        <v>23</v>
      </c>
      <c r="P31" s="11" t="str">
        <f t="shared" si="5"/>
        <v/>
      </c>
    </row>
    <row r="32" spans="2:16" ht="30" customHeight="1" x14ac:dyDescent="0.3">
      <c r="B32" s="40">
        <f t="shared" si="3"/>
        <v>24</v>
      </c>
      <c r="C32" s="1"/>
      <c r="D32" s="45">
        <f t="shared" si="4"/>
        <v>0.60069444444444398</v>
      </c>
      <c r="E32" s="46" t="s">
        <v>21</v>
      </c>
      <c r="F32" s="45">
        <v>2.7777777777777776E-2</v>
      </c>
      <c r="G32" s="43" t="s">
        <v>38</v>
      </c>
      <c r="H32" s="43" t="s">
        <v>38</v>
      </c>
      <c r="I32" s="43" t="s">
        <v>64</v>
      </c>
      <c r="J32" s="43" t="s">
        <v>38</v>
      </c>
      <c r="K32" s="43" t="s">
        <v>59</v>
      </c>
      <c r="L32" s="44"/>
      <c r="N32" s="39">
        <f t="shared" si="2"/>
        <v>24</v>
      </c>
      <c r="P32" s="11" t="str">
        <f t="shared" si="5"/>
        <v/>
      </c>
    </row>
    <row r="33" spans="2:16" ht="30" customHeight="1" x14ac:dyDescent="0.3">
      <c r="B33" s="40">
        <f t="shared" si="3"/>
        <v>25</v>
      </c>
      <c r="C33" s="1"/>
      <c r="D33" s="45">
        <f t="shared" si="4"/>
        <v>0.62847222222222177</v>
      </c>
      <c r="E33" s="46" t="s">
        <v>22</v>
      </c>
      <c r="F33" s="45">
        <v>3.472222222222222E-3</v>
      </c>
      <c r="G33" s="43" t="s">
        <v>39</v>
      </c>
      <c r="H33" s="58" t="s">
        <v>42</v>
      </c>
      <c r="I33" s="43" t="s">
        <v>83</v>
      </c>
      <c r="J33" s="43" t="s">
        <v>38</v>
      </c>
      <c r="K33" s="43" t="s">
        <v>49</v>
      </c>
      <c r="L33" s="44"/>
      <c r="N33" s="39">
        <f t="shared" si="2"/>
        <v>25</v>
      </c>
      <c r="P33" s="11" t="str">
        <f t="shared" si="5"/>
        <v/>
      </c>
    </row>
    <row r="34" spans="2:16" ht="30" customHeight="1" x14ac:dyDescent="0.3">
      <c r="B34" s="40">
        <f t="shared" si="3"/>
        <v>26</v>
      </c>
      <c r="C34" s="1"/>
      <c r="D34" s="45">
        <f t="shared" si="4"/>
        <v>0.63194444444444398</v>
      </c>
      <c r="E34" s="46" t="s">
        <v>23</v>
      </c>
      <c r="F34" s="45">
        <v>1.0416666666666666E-2</v>
      </c>
      <c r="G34" s="43" t="s">
        <v>38</v>
      </c>
      <c r="H34" s="43" t="s">
        <v>38</v>
      </c>
      <c r="I34" s="43" t="s">
        <v>64</v>
      </c>
      <c r="J34" s="43" t="s">
        <v>38</v>
      </c>
      <c r="K34" s="43" t="s">
        <v>49</v>
      </c>
      <c r="L34" s="44"/>
      <c r="N34" s="39">
        <f t="shared" si="2"/>
        <v>26</v>
      </c>
      <c r="P34" s="11" t="str">
        <f t="shared" si="5"/>
        <v/>
      </c>
    </row>
    <row r="35" spans="2:16" ht="30" customHeight="1" x14ac:dyDescent="0.3">
      <c r="B35" s="40">
        <f t="shared" si="3"/>
        <v>27</v>
      </c>
      <c r="C35" s="1"/>
      <c r="D35" s="45">
        <f t="shared" si="4"/>
        <v>0.64236111111111061</v>
      </c>
      <c r="E35" s="46" t="s">
        <v>24</v>
      </c>
      <c r="F35" s="45">
        <v>3.472222222222222E-3</v>
      </c>
      <c r="G35" s="43" t="s">
        <v>39</v>
      </c>
      <c r="H35" s="58" t="s">
        <v>42</v>
      </c>
      <c r="I35" s="43" t="s">
        <v>64</v>
      </c>
      <c r="J35" s="43" t="s">
        <v>70</v>
      </c>
      <c r="K35" s="43" t="s">
        <v>49</v>
      </c>
      <c r="L35" s="44"/>
      <c r="N35" s="39">
        <f t="shared" si="2"/>
        <v>27</v>
      </c>
      <c r="P35" s="11" t="str">
        <f t="shared" si="5"/>
        <v/>
      </c>
    </row>
    <row r="36" spans="2:16" ht="30" customHeight="1" x14ac:dyDescent="0.3">
      <c r="B36" s="40">
        <f t="shared" si="3"/>
        <v>28</v>
      </c>
      <c r="C36" s="1"/>
      <c r="D36" s="45">
        <f t="shared" si="4"/>
        <v>0.64583333333333282</v>
      </c>
      <c r="E36" s="46" t="s">
        <v>25</v>
      </c>
      <c r="F36" s="45">
        <v>2.0833333333333332E-2</v>
      </c>
      <c r="G36" s="43" t="s">
        <v>39</v>
      </c>
      <c r="H36" s="59" t="s">
        <v>43</v>
      </c>
      <c r="I36" s="43" t="s">
        <v>64</v>
      </c>
      <c r="J36" s="43" t="s">
        <v>70</v>
      </c>
      <c r="K36" s="43" t="s">
        <v>49</v>
      </c>
      <c r="L36" s="44"/>
      <c r="N36" s="39">
        <f t="shared" si="2"/>
        <v>28</v>
      </c>
      <c r="P36" s="11" t="str">
        <f t="shared" si="5"/>
        <v/>
      </c>
    </row>
    <row r="37" spans="2:16" ht="30" customHeight="1" x14ac:dyDescent="0.3">
      <c r="B37" s="40">
        <f t="shared" si="3"/>
        <v>29</v>
      </c>
      <c r="C37" s="1"/>
      <c r="D37" s="45">
        <f t="shared" si="4"/>
        <v>0.66666666666666619</v>
      </c>
      <c r="E37" s="46" t="s">
        <v>26</v>
      </c>
      <c r="F37" s="45">
        <v>3.472222222222222E-3</v>
      </c>
      <c r="G37" s="43" t="s">
        <v>38</v>
      </c>
      <c r="H37" s="43" t="s">
        <v>38</v>
      </c>
      <c r="I37" s="43" t="s">
        <v>64</v>
      </c>
      <c r="J37" s="43" t="s">
        <v>38</v>
      </c>
      <c r="K37" s="43" t="s">
        <v>49</v>
      </c>
      <c r="L37" s="44"/>
      <c r="N37" s="39">
        <f t="shared" si="2"/>
        <v>29</v>
      </c>
      <c r="P37" s="11" t="str">
        <f t="shared" si="5"/>
        <v/>
      </c>
    </row>
    <row r="38" spans="2:16" ht="30" customHeight="1" x14ac:dyDescent="0.3">
      <c r="B38" s="40">
        <f t="shared" si="3"/>
        <v>30</v>
      </c>
      <c r="C38" s="1"/>
      <c r="D38" s="45">
        <f t="shared" si="4"/>
        <v>0.6701388888888884</v>
      </c>
      <c r="E38" s="46" t="s">
        <v>27</v>
      </c>
      <c r="F38" s="45">
        <v>6.9444444444444441E-3</v>
      </c>
      <c r="G38" s="43" t="s">
        <v>38</v>
      </c>
      <c r="H38" s="43" t="s">
        <v>38</v>
      </c>
      <c r="I38" s="43" t="s">
        <v>64</v>
      </c>
      <c r="J38" s="43" t="s">
        <v>71</v>
      </c>
      <c r="K38" s="43" t="s">
        <v>49</v>
      </c>
      <c r="L38" s="44"/>
      <c r="N38" s="39">
        <f t="shared" si="2"/>
        <v>30</v>
      </c>
      <c r="P38" s="11" t="str">
        <f t="shared" si="5"/>
        <v/>
      </c>
    </row>
    <row r="39" spans="2:16" ht="30" customHeight="1" x14ac:dyDescent="0.3">
      <c r="B39" s="40">
        <f t="shared" si="3"/>
        <v>31</v>
      </c>
      <c r="C39" s="1"/>
      <c r="D39" s="45">
        <f t="shared" si="4"/>
        <v>0.67708333333333282</v>
      </c>
      <c r="E39" s="46" t="s">
        <v>91</v>
      </c>
      <c r="F39" s="45">
        <v>1.0416666666666666E-2</v>
      </c>
      <c r="G39" s="43" t="s">
        <v>39</v>
      </c>
      <c r="H39" s="59" t="s">
        <v>44</v>
      </c>
      <c r="I39" s="43" t="s">
        <v>64</v>
      </c>
      <c r="J39" s="43" t="s">
        <v>70</v>
      </c>
      <c r="K39" s="43" t="s">
        <v>49</v>
      </c>
      <c r="L39" s="44"/>
      <c r="N39" s="39">
        <f t="shared" si="2"/>
        <v>31</v>
      </c>
      <c r="P39" s="11" t="str">
        <f t="shared" si="5"/>
        <v/>
      </c>
    </row>
    <row r="40" spans="2:16" ht="30" customHeight="1" x14ac:dyDescent="0.3">
      <c r="B40" s="40">
        <f t="shared" si="3"/>
        <v>32</v>
      </c>
      <c r="C40" s="1"/>
      <c r="D40" s="45">
        <f t="shared" si="4"/>
        <v>0.68749999999999944</v>
      </c>
      <c r="E40" s="46" t="s">
        <v>26</v>
      </c>
      <c r="F40" s="45">
        <v>3.472222222222222E-3</v>
      </c>
      <c r="G40" s="43" t="s">
        <v>38</v>
      </c>
      <c r="H40" s="43" t="s">
        <v>38</v>
      </c>
      <c r="I40" s="43" t="s">
        <v>64</v>
      </c>
      <c r="J40" s="43" t="s">
        <v>38</v>
      </c>
      <c r="K40" s="43" t="s">
        <v>49</v>
      </c>
      <c r="L40" s="44"/>
      <c r="N40" s="39">
        <f t="shared" si="2"/>
        <v>32</v>
      </c>
      <c r="P40" s="11" t="str">
        <f t="shared" si="5"/>
        <v/>
      </c>
    </row>
    <row r="41" spans="2:16" ht="30" customHeight="1" x14ac:dyDescent="0.3">
      <c r="B41" s="40">
        <f t="shared" si="3"/>
        <v>33</v>
      </c>
      <c r="C41" s="1"/>
      <c r="D41" s="45">
        <f t="shared" si="4"/>
        <v>0.69097222222222165</v>
      </c>
      <c r="E41" s="46" t="s">
        <v>92</v>
      </c>
      <c r="F41" s="45">
        <v>3.472222222222222E-3</v>
      </c>
      <c r="G41" s="43" t="s">
        <v>39</v>
      </c>
      <c r="H41" s="58" t="s">
        <v>80</v>
      </c>
      <c r="I41" s="43" t="s">
        <v>84</v>
      </c>
      <c r="J41" s="43" t="s">
        <v>38</v>
      </c>
      <c r="K41" s="43" t="s">
        <v>49</v>
      </c>
      <c r="L41" s="44"/>
      <c r="N41" s="39">
        <f t="shared" si="2"/>
        <v>33</v>
      </c>
      <c r="P41" s="11" t="str">
        <f t="shared" si="5"/>
        <v/>
      </c>
    </row>
    <row r="42" spans="2:16" ht="30" customHeight="1" x14ac:dyDescent="0.3">
      <c r="B42" s="40">
        <f t="shared" si="3"/>
        <v>34</v>
      </c>
      <c r="C42" s="1"/>
      <c r="D42" s="45">
        <f t="shared" si="4"/>
        <v>0.69444444444444386</v>
      </c>
      <c r="E42" s="46" t="s">
        <v>93</v>
      </c>
      <c r="F42" s="45">
        <v>6.9444444444444447E-4</v>
      </c>
      <c r="G42" s="43" t="s">
        <v>38</v>
      </c>
      <c r="H42" s="43" t="s">
        <v>38</v>
      </c>
      <c r="I42" s="43" t="s">
        <v>64</v>
      </c>
      <c r="J42" s="43" t="s">
        <v>38</v>
      </c>
      <c r="K42" s="43" t="s">
        <v>38</v>
      </c>
      <c r="L42" s="44"/>
      <c r="N42" s="39">
        <f t="shared" si="2"/>
        <v>34</v>
      </c>
      <c r="P42" s="11" t="str">
        <f t="shared" si="5"/>
        <v/>
      </c>
    </row>
    <row r="43" spans="2:16" ht="30" customHeight="1" x14ac:dyDescent="0.3">
      <c r="B43" s="76">
        <f t="shared" si="3"/>
        <v>35</v>
      </c>
      <c r="C43" s="3"/>
      <c r="D43" s="45">
        <f t="shared" si="4"/>
        <v>0.69513888888888831</v>
      </c>
      <c r="E43" s="46" t="s">
        <v>28</v>
      </c>
      <c r="F43" s="45">
        <v>9.7222222222222224E-3</v>
      </c>
      <c r="G43" s="43" t="s">
        <v>38</v>
      </c>
      <c r="H43" s="43" t="s">
        <v>38</v>
      </c>
      <c r="I43" s="43" t="s">
        <v>64</v>
      </c>
      <c r="J43" s="43" t="s">
        <v>38</v>
      </c>
      <c r="K43" s="43" t="s">
        <v>48</v>
      </c>
      <c r="L43" s="44"/>
      <c r="N43" s="75">
        <f t="shared" si="2"/>
        <v>35</v>
      </c>
      <c r="P43" s="11" t="str">
        <f t="shared" si="5"/>
        <v/>
      </c>
    </row>
    <row r="44" spans="2:16" ht="30" customHeight="1" x14ac:dyDescent="0.3">
      <c r="B44" s="77"/>
      <c r="C44" s="4"/>
      <c r="D44" s="60">
        <f>F42+D42</f>
        <v>0.69513888888888831</v>
      </c>
      <c r="E44" s="61" t="s">
        <v>29</v>
      </c>
      <c r="F44" s="60">
        <v>1.0416666666666666E-2</v>
      </c>
      <c r="G44" s="43" t="s">
        <v>38</v>
      </c>
      <c r="H44" s="43" t="s">
        <v>38</v>
      </c>
      <c r="I44" s="43" t="s">
        <v>64</v>
      </c>
      <c r="J44" s="43" t="s">
        <v>38</v>
      </c>
      <c r="K44" s="43" t="s">
        <v>60</v>
      </c>
      <c r="L44" s="44"/>
      <c r="N44" s="75"/>
      <c r="P44" s="11" t="str">
        <f t="shared" si="5"/>
        <v/>
      </c>
    </row>
    <row r="45" spans="2:16" ht="30" customHeight="1" x14ac:dyDescent="0.3">
      <c r="B45" s="40">
        <f>1+B43</f>
        <v>36</v>
      </c>
      <c r="C45" s="1"/>
      <c r="D45" s="45">
        <f>F43+D43</f>
        <v>0.70486111111111049</v>
      </c>
      <c r="E45" s="46" t="s">
        <v>74</v>
      </c>
      <c r="F45" s="45">
        <v>2.0833333333333332E-2</v>
      </c>
      <c r="G45" s="43" t="s">
        <v>38</v>
      </c>
      <c r="H45" s="43" t="s">
        <v>38</v>
      </c>
      <c r="I45" s="43" t="s">
        <v>64</v>
      </c>
      <c r="J45" s="43" t="s">
        <v>38</v>
      </c>
      <c r="K45" s="43" t="s">
        <v>75</v>
      </c>
      <c r="L45" s="44"/>
      <c r="N45" s="39">
        <f t="shared" ref="N45:N52" si="6">B45</f>
        <v>36</v>
      </c>
      <c r="P45" s="11" t="str">
        <f t="shared" si="5"/>
        <v/>
      </c>
    </row>
    <row r="46" spans="2:16" ht="30" customHeight="1" x14ac:dyDescent="0.3">
      <c r="B46" s="40">
        <f t="shared" ref="B46:B54" si="7">1+B45</f>
        <v>37</v>
      </c>
      <c r="C46" s="1"/>
      <c r="D46" s="45">
        <f t="shared" ref="D46:D53" si="8">F45+D45</f>
        <v>0.72569444444444386</v>
      </c>
      <c r="E46" s="46" t="s">
        <v>94</v>
      </c>
      <c r="F46" s="45">
        <v>6.9444444444444441E-3</v>
      </c>
      <c r="G46" s="43" t="s">
        <v>39</v>
      </c>
      <c r="H46" s="58" t="s">
        <v>40</v>
      </c>
      <c r="I46" s="43" t="s">
        <v>85</v>
      </c>
      <c r="J46" s="43" t="s">
        <v>38</v>
      </c>
      <c r="K46" s="43" t="s">
        <v>49</v>
      </c>
      <c r="L46" s="44"/>
      <c r="N46" s="39">
        <f t="shared" si="6"/>
        <v>37</v>
      </c>
      <c r="P46" s="11" t="str">
        <f t="shared" si="5"/>
        <v/>
      </c>
    </row>
    <row r="47" spans="2:16" ht="30" customHeight="1" x14ac:dyDescent="0.3">
      <c r="B47" s="40">
        <f t="shared" si="7"/>
        <v>38</v>
      </c>
      <c r="C47" s="1"/>
      <c r="D47" s="45">
        <f t="shared" si="8"/>
        <v>0.73263888888888828</v>
      </c>
      <c r="E47" s="46" t="s">
        <v>30</v>
      </c>
      <c r="F47" s="45">
        <v>3.472222222222222E-3</v>
      </c>
      <c r="G47" s="43" t="s">
        <v>38</v>
      </c>
      <c r="H47" s="43" t="s">
        <v>38</v>
      </c>
      <c r="I47" s="43" t="s">
        <v>64</v>
      </c>
      <c r="J47" s="43" t="s">
        <v>38</v>
      </c>
      <c r="K47" s="43" t="s">
        <v>76</v>
      </c>
      <c r="L47" s="44"/>
      <c r="N47" s="39">
        <f t="shared" si="6"/>
        <v>38</v>
      </c>
      <c r="P47" s="11" t="str">
        <f t="shared" si="5"/>
        <v/>
      </c>
    </row>
    <row r="48" spans="2:16" ht="30" customHeight="1" x14ac:dyDescent="0.3">
      <c r="B48" s="40">
        <f t="shared" si="7"/>
        <v>39</v>
      </c>
      <c r="C48" s="1"/>
      <c r="D48" s="45">
        <f t="shared" si="8"/>
        <v>0.73611111111111049</v>
      </c>
      <c r="E48" s="46" t="s">
        <v>31</v>
      </c>
      <c r="F48" s="45">
        <v>6.9444444444444441E-3</v>
      </c>
      <c r="G48" s="43" t="s">
        <v>38</v>
      </c>
      <c r="H48" s="43" t="s">
        <v>38</v>
      </c>
      <c r="I48" s="43" t="s">
        <v>64</v>
      </c>
      <c r="J48" s="43" t="s">
        <v>38</v>
      </c>
      <c r="K48" s="43" t="s">
        <v>49</v>
      </c>
      <c r="L48" s="44"/>
      <c r="N48" s="39">
        <f t="shared" si="6"/>
        <v>39</v>
      </c>
      <c r="P48" s="11" t="str">
        <f t="shared" si="5"/>
        <v/>
      </c>
    </row>
    <row r="49" spans="2:16" ht="30" customHeight="1" x14ac:dyDescent="0.3">
      <c r="B49" s="40">
        <f t="shared" si="7"/>
        <v>40</v>
      </c>
      <c r="C49" s="1"/>
      <c r="D49" s="45">
        <f t="shared" si="8"/>
        <v>0.74305555555555491</v>
      </c>
      <c r="E49" s="46" t="s">
        <v>32</v>
      </c>
      <c r="F49" s="45">
        <v>3.472222222222222E-3</v>
      </c>
      <c r="G49" s="43" t="s">
        <v>39</v>
      </c>
      <c r="H49" s="58" t="s">
        <v>42</v>
      </c>
      <c r="I49" s="43" t="s">
        <v>86</v>
      </c>
      <c r="J49" s="43" t="s">
        <v>38</v>
      </c>
      <c r="K49" s="43" t="s">
        <v>49</v>
      </c>
      <c r="L49" s="44"/>
      <c r="N49" s="39">
        <f t="shared" si="6"/>
        <v>40</v>
      </c>
      <c r="P49" s="11" t="str">
        <f t="shared" si="5"/>
        <v/>
      </c>
    </row>
    <row r="50" spans="2:16" ht="30" customHeight="1" x14ac:dyDescent="0.3">
      <c r="B50" s="40">
        <f t="shared" si="7"/>
        <v>41</v>
      </c>
      <c r="C50" s="1"/>
      <c r="D50" s="45">
        <f t="shared" si="8"/>
        <v>0.74652777777777712</v>
      </c>
      <c r="E50" s="46" t="s">
        <v>33</v>
      </c>
      <c r="F50" s="45">
        <v>6.9444444444444441E-3</v>
      </c>
      <c r="G50" s="43" t="s">
        <v>38</v>
      </c>
      <c r="H50" s="43" t="s">
        <v>38</v>
      </c>
      <c r="I50" s="43" t="s">
        <v>64</v>
      </c>
      <c r="J50" s="43" t="s">
        <v>38</v>
      </c>
      <c r="K50" s="43" t="s">
        <v>61</v>
      </c>
      <c r="L50" s="44"/>
      <c r="N50" s="39">
        <f t="shared" si="6"/>
        <v>41</v>
      </c>
      <c r="P50" s="11" t="str">
        <f t="shared" si="5"/>
        <v/>
      </c>
    </row>
    <row r="51" spans="2:16" ht="30" customHeight="1" x14ac:dyDescent="0.3">
      <c r="B51" s="40">
        <f t="shared" si="7"/>
        <v>42</v>
      </c>
      <c r="C51" s="1"/>
      <c r="D51" s="45">
        <f t="shared" si="8"/>
        <v>0.75347222222222154</v>
      </c>
      <c r="E51" s="46" t="s">
        <v>34</v>
      </c>
      <c r="F51" s="45">
        <v>1.7361111111111112E-2</v>
      </c>
      <c r="G51" s="43" t="s">
        <v>39</v>
      </c>
      <c r="H51" s="58" t="s">
        <v>45</v>
      </c>
      <c r="I51" s="43" t="s">
        <v>87</v>
      </c>
      <c r="J51" s="43" t="s">
        <v>38</v>
      </c>
      <c r="K51" s="43" t="s">
        <v>49</v>
      </c>
      <c r="L51" s="44"/>
      <c r="N51" s="39">
        <f t="shared" si="6"/>
        <v>42</v>
      </c>
      <c r="P51" s="11" t="str">
        <f t="shared" si="5"/>
        <v/>
      </c>
    </row>
    <row r="52" spans="2:16" ht="30" customHeight="1" thickBot="1" x14ac:dyDescent="0.35">
      <c r="B52" s="62">
        <f t="shared" si="7"/>
        <v>43</v>
      </c>
      <c r="C52" s="6"/>
      <c r="D52" s="63">
        <f t="shared" si="8"/>
        <v>0.7708333333333327</v>
      </c>
      <c r="E52" s="64" t="s">
        <v>35</v>
      </c>
      <c r="F52" s="63">
        <v>6.9444444444444447E-4</v>
      </c>
      <c r="G52" s="65" t="s">
        <v>38</v>
      </c>
      <c r="H52" s="65" t="s">
        <v>38</v>
      </c>
      <c r="I52" s="65" t="s">
        <v>64</v>
      </c>
      <c r="J52" s="65" t="s">
        <v>38</v>
      </c>
      <c r="K52" s="65" t="s">
        <v>49</v>
      </c>
      <c r="L52" s="44"/>
      <c r="N52" s="39">
        <f t="shared" si="6"/>
        <v>43</v>
      </c>
      <c r="P52" s="11" t="str">
        <f t="shared" si="5"/>
        <v/>
      </c>
    </row>
    <row r="53" spans="2:16" ht="30" customHeight="1" x14ac:dyDescent="0.3">
      <c r="B53" s="34">
        <f t="shared" si="7"/>
        <v>44</v>
      </c>
      <c r="C53" s="2"/>
      <c r="D53" s="35">
        <f t="shared" si="8"/>
        <v>0.77152777777777715</v>
      </c>
      <c r="E53" s="36" t="s">
        <v>36</v>
      </c>
      <c r="F53" s="35"/>
      <c r="G53" s="37" t="s">
        <v>38</v>
      </c>
      <c r="H53" s="37" t="s">
        <v>38</v>
      </c>
      <c r="I53" s="37" t="s">
        <v>38</v>
      </c>
      <c r="J53" s="37" t="s">
        <v>38</v>
      </c>
      <c r="K53" s="37" t="s">
        <v>47</v>
      </c>
      <c r="L53" s="44"/>
    </row>
    <row r="54" spans="2:16" ht="30" customHeight="1" x14ac:dyDescent="0.3">
      <c r="B54" s="40">
        <f t="shared" si="7"/>
        <v>45</v>
      </c>
      <c r="C54" s="1"/>
      <c r="D54" s="45">
        <v>0.83333333333333337</v>
      </c>
      <c r="E54" s="46" t="s">
        <v>37</v>
      </c>
      <c r="F54" s="45"/>
      <c r="G54" s="43" t="s">
        <v>38</v>
      </c>
      <c r="H54" s="43" t="s">
        <v>38</v>
      </c>
      <c r="I54" s="43" t="s">
        <v>38</v>
      </c>
      <c r="J54" s="43" t="s">
        <v>38</v>
      </c>
      <c r="K54" s="43" t="s">
        <v>38</v>
      </c>
      <c r="L54" s="44"/>
    </row>
    <row r="55" spans="2:16" ht="30" customHeight="1" x14ac:dyDescent="0.3">
      <c r="B55" s="66"/>
      <c r="C55" s="66"/>
      <c r="D55" s="67"/>
      <c r="E55" s="68"/>
      <c r="F55" s="67"/>
      <c r="G55" s="68"/>
      <c r="H55" s="69"/>
      <c r="I55" s="69"/>
      <c r="J55" s="69"/>
      <c r="K55" s="69"/>
      <c r="L55" s="70"/>
    </row>
    <row r="56" spans="2:16" x14ac:dyDescent="0.3">
      <c r="D56" s="10" t="s">
        <v>72</v>
      </c>
    </row>
    <row r="57" spans="2:16" x14ac:dyDescent="0.3">
      <c r="D57" s="11"/>
    </row>
  </sheetData>
  <sheetProtection selectLockedCells="1"/>
  <mergeCells count="12">
    <mergeCell ref="I5:J5"/>
    <mergeCell ref="C6:C7"/>
    <mergeCell ref="N43:N44"/>
    <mergeCell ref="B43:B44"/>
    <mergeCell ref="G6:H6"/>
    <mergeCell ref="K6:K7"/>
    <mergeCell ref="B6:B7"/>
    <mergeCell ref="D6:D7"/>
    <mergeCell ref="E6:E7"/>
    <mergeCell ref="F6:F7"/>
    <mergeCell ref="I6:I7"/>
    <mergeCell ref="J6:J7"/>
  </mergeCells>
  <conditionalFormatting sqref="I4">
    <cfRule type="cellIs" dxfId="3" priority="3" stopIfTrue="1" operator="equal">
      <formula>"przyśpieszenie"</formula>
    </cfRule>
    <cfRule type="containsText" dxfId="2" priority="4" stopIfTrue="1" operator="containsText" text="OPÓŹNIENIE">
      <formula>NOT(ISERROR(SEARCH("OPÓŹNIENIE",I4)))</formula>
    </cfRule>
  </conditionalFormatting>
  <conditionalFormatting sqref="J4">
    <cfRule type="expression" dxfId="1" priority="1" stopIfTrue="1">
      <formula>$K$3&gt;$K$4</formula>
    </cfRule>
    <cfRule type="expression" dxfId="0" priority="2" stopIfTrue="1">
      <formula>$K$3&lt;$K$4</formula>
    </cfRule>
  </conditionalFormatting>
  <pageMargins left="0.7" right="0.7" top="0.75" bottom="0.75" header="0.3" footer="0.3"/>
  <pageSetup paperSize="0" scale="54" orientation="landscape" r:id="rId1"/>
  <ignoredErrors>
    <ignoredError sqref="D9:D53 G8:K8 B9:B45 B46:B5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Janusz Dorożyński</dc:creator>
  <cp:lastModifiedBy>Janusz Dorożyński</cp:lastModifiedBy>
  <cp:lastPrinted>2014-06-13T14:49:36Z</cp:lastPrinted>
  <dcterms:created xsi:type="dcterms:W3CDTF">2014-06-03T10:57:30Z</dcterms:created>
  <dcterms:modified xsi:type="dcterms:W3CDTF">2014-06-13T14:51:05Z</dcterms:modified>
</cp:coreProperties>
</file>