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6260" windowHeight="63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Arkusz1!$A$1:$L$25</definedName>
  </definedNames>
  <calcPr calcId="145621"/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1" i="1"/>
  <c r="D11" i="1"/>
  <c r="P12" i="1" l="1"/>
  <c r="P13" i="1"/>
  <c r="P14" i="1"/>
  <c r="P15" i="1"/>
  <c r="P16" i="1"/>
  <c r="P18" i="1"/>
  <c r="P19" i="1"/>
  <c r="P20" i="1"/>
  <c r="P21" i="1"/>
  <c r="P22" i="1"/>
  <c r="P10" i="1"/>
  <c r="P8" i="1" s="1"/>
  <c r="I5" i="1" s="1"/>
  <c r="N9" i="1"/>
  <c r="C8" i="1"/>
  <c r="D8" i="1" s="1"/>
  <c r="E8" i="1" s="1"/>
  <c r="F8" i="1" s="1"/>
  <c r="J2" i="1"/>
  <c r="J1" i="1" s="1"/>
  <c r="I4" i="1" l="1"/>
  <c r="J4" i="1"/>
  <c r="G8" i="1"/>
  <c r="H8" i="1" s="1"/>
  <c r="I8" i="1" s="1"/>
  <c r="J8" i="1" s="1"/>
  <c r="K8" i="1" s="1"/>
  <c r="D10" i="1"/>
  <c r="B10" i="1"/>
  <c r="D12" i="1" l="1"/>
  <c r="D13" i="1" s="1"/>
  <c r="D14" i="1" s="1"/>
  <c r="N10" i="1"/>
  <c r="N12" i="1"/>
  <c r="D15" i="1" l="1"/>
  <c r="D16" i="1" s="1"/>
  <c r="N13" i="1" l="1"/>
  <c r="D17" i="1"/>
  <c r="D18" i="1" s="1"/>
  <c r="D19" i="1" s="1"/>
  <c r="D20" i="1" s="1"/>
  <c r="N14" i="1"/>
  <c r="D21" i="1" l="1"/>
  <c r="D22" i="1" s="1"/>
  <c r="D23" i="1" s="1"/>
  <c r="B18" i="1"/>
  <c r="N15" i="1"/>
  <c r="N16" i="1" l="1"/>
  <c r="B19" i="1" l="1"/>
  <c r="N18" i="1"/>
  <c r="B20" i="1" l="1"/>
  <c r="B21" i="1" s="1"/>
  <c r="N19" i="1"/>
  <c r="N20" i="1" l="1"/>
  <c r="B22" i="1" l="1"/>
  <c r="B23" i="1" s="1"/>
  <c r="N21" i="1"/>
  <c r="N22" i="1" l="1"/>
</calcChain>
</file>

<file path=xl/sharedStrings.xml><?xml version="1.0" encoding="utf-8"?>
<sst xmlns="http://schemas.openxmlformats.org/spreadsheetml/2006/main" count="109" uniqueCount="47">
  <si>
    <t>Lp.</t>
  </si>
  <si>
    <t>Punkt/temat/działanie</t>
  </si>
  <si>
    <t>tak/---</t>
  </si>
  <si>
    <t>Przeprowadzenie przez prezesa PTI wyboru przewodniczącego i prezydium Zjazdu</t>
  </si>
  <si>
    <t>Stwierdzenie prawomocności Zjazdu</t>
  </si>
  <si>
    <t>Obiad</t>
  </si>
  <si>
    <t>---</t>
  </si>
  <si>
    <t>tak</t>
  </si>
  <si>
    <t>jawny</t>
  </si>
  <si>
    <t>tryb/---</t>
  </si>
  <si>
    <t>prezes PTI</t>
  </si>
  <si>
    <t>przew. Zjazdu</t>
  </si>
  <si>
    <t>Referujący/
prowadzący/
---</t>
  </si>
  <si>
    <t>Rozpoczęcie obrad 
(pierwszy termin)</t>
  </si>
  <si>
    <t>przew. Komisji Mandatowej</t>
  </si>
  <si>
    <t>Trw.,
min</t>
  </si>
  <si>
    <t>Wynik</t>
  </si>
  <si>
    <t>wpis do protokołu</t>
  </si>
  <si>
    <t>wydruki z głosowań</t>
  </si>
  <si>
    <t>wydruk z głosowania</t>
  </si>
  <si>
    <t>Materiał/y do protokołu</t>
  </si>
  <si>
    <t>jawny na listę 
en bloc</t>
  </si>
  <si>
    <t>jawny na listę 
en bloc, 2x</t>
  </si>
  <si>
    <t>aktualny punkt</t>
  </si>
  <si>
    <t>faktyczne rozp.</t>
  </si>
  <si>
    <t>planowane  rozp.</t>
  </si>
  <si>
    <t>Rozp. fakt.</t>
  </si>
  <si>
    <t>Rozp. plan.</t>
  </si>
  <si>
    <t>rozp. posiedzenia wcześniej niż planowano</t>
  </si>
  <si>
    <t>rozp. kolejnego punktu wcześniej niż poprz.</t>
  </si>
  <si>
    <t>Głosowanie</t>
  </si>
  <si>
    <t>Głosowanie ws. 1) porządku obrad, 2) regulaminu obrad, 3) regulaminu głosowań i wyborów</t>
  </si>
  <si>
    <t>jawny, 3x</t>
  </si>
  <si>
    <t>Przedstawienie projektów uchwał w sprawie strategii i w sprawie zmian w statucie</t>
  </si>
  <si>
    <t>Dyskusja nad strategią, podsumowanie</t>
  </si>
  <si>
    <t>Dyskusja w sprawie zmian w statucie, podsumowanie</t>
  </si>
  <si>
    <t>Głosowanie nad uchwałą w sprawie strategii</t>
  </si>
  <si>
    <t xml:space="preserve"> Propozycja porządku obrad Nadzwyczajnego Zjazdu PTI - 21 marca 2015 r. - Warszawa</t>
  </si>
  <si>
    <t>Otwarcie Zjazdu i powitanie uczestników przez prezesa PTI (II termin)</t>
  </si>
  <si>
    <r>
      <t xml:space="preserve">wpis do protokołu oraz
</t>
    </r>
    <r>
      <rPr>
        <b/>
        <sz val="10"/>
        <color theme="1"/>
        <rFont val="Calibri"/>
        <family val="2"/>
        <charset val="238"/>
        <scheme val="minor"/>
      </rPr>
      <t>Uchw-nr-1</t>
    </r>
  </si>
  <si>
    <t>Podsumowanie i zamknięcie Zjazdu</t>
  </si>
  <si>
    <t>Integracja</t>
  </si>
  <si>
    <t>Wybór 1) Komisji Mandatowej i 2) Wyborczej (Skrutacyjnej); lub powierzenie ich roli prezydium</t>
  </si>
  <si>
    <t>Głosowanie nad uchwałami w sprawie zmian w statucie i ogłoszenie wyników</t>
  </si>
  <si>
    <r>
      <t xml:space="preserve">wpis do protokołu oraz
</t>
    </r>
    <r>
      <rPr>
        <b/>
        <sz val="10"/>
        <color theme="1"/>
        <rFont val="Calibri"/>
        <family val="2"/>
        <charset val="238"/>
        <scheme val="minor"/>
      </rPr>
      <t>Uchw-nr-2, 3 i 4</t>
    </r>
  </si>
  <si>
    <t>Uczczenie pamięci zmarłego członka PTI - delegata zjazdu</t>
  </si>
  <si>
    <t>Opracowanie: zespół organizacyjny, 21 lutego 2015 r., Warszawa, uzupełn. 19 marca 2015 r. Bydgoszcz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</si>
</sst>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d\a\t\a\ \k\r\ó\t\k\a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20" fontId="0" fillId="0" borderId="2" xfId="0" applyNumberFormat="1" applyBorder="1" applyAlignment="1" applyProtection="1">
      <alignment vertical="top"/>
      <protection locked="0"/>
    </xf>
    <xf numFmtId="20" fontId="0" fillId="0" borderId="1" xfId="0" applyNumberFormat="1" applyBorder="1" applyAlignment="1" applyProtection="1">
      <alignment vertical="top"/>
      <protection locked="0"/>
    </xf>
    <xf numFmtId="20" fontId="0" fillId="0" borderId="4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</xf>
    <xf numFmtId="0" fontId="0" fillId="0" borderId="0" xfId="0" applyProtection="1"/>
    <xf numFmtId="165" fontId="5" fillId="0" borderId="0" xfId="0" applyNumberFormat="1" applyFont="1" applyAlignment="1" applyProtection="1">
      <alignment horizontal="right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Protection="1"/>
    <xf numFmtId="20" fontId="0" fillId="3" borderId="6" xfId="0" applyNumberForma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top"/>
    </xf>
    <xf numFmtId="20" fontId="0" fillId="3" borderId="7" xfId="0" applyNumberForma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20" fontId="0" fillId="3" borderId="8" xfId="0" applyNumberFormat="1" applyFill="1" applyBorder="1" applyAlignment="1" applyProtection="1">
      <alignment horizontal="center" vertical="center" wrapText="1"/>
    </xf>
    <xf numFmtId="165" fontId="5" fillId="0" borderId="0" xfId="0" applyNumberFormat="1" applyFont="1" applyProtection="1"/>
    <xf numFmtId="0" fontId="0" fillId="3" borderId="0" xfId="0" applyFill="1" applyProtection="1"/>
    <xf numFmtId="0" fontId="1" fillId="3" borderId="0" xfId="0" applyFont="1" applyFill="1" applyBorder="1" applyAlignment="1" applyProtection="1">
      <alignment horizontal="center" vertical="top" wrapText="1"/>
    </xf>
    <xf numFmtId="0" fontId="1" fillId="3" borderId="0" xfId="0" applyFont="1" applyFill="1" applyProtection="1"/>
    <xf numFmtId="0" fontId="1" fillId="0" borderId="0" xfId="0" applyFont="1" applyProtection="1"/>
    <xf numFmtId="0" fontId="1" fillId="2" borderId="1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0" fontId="1" fillId="0" borderId="9" xfId="0" applyFont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0" fillId="0" borderId="2" xfId="0" applyBorder="1" applyAlignment="1" applyProtection="1">
      <alignment vertical="top"/>
    </xf>
    <xf numFmtId="164" fontId="1" fillId="0" borderId="2" xfId="0" applyNumberFormat="1" applyFont="1" applyBorder="1" applyAlignment="1" applyProtection="1">
      <alignment vertical="top"/>
    </xf>
    <xf numFmtId="0" fontId="1" fillId="0" borderId="2" xfId="0" applyFont="1" applyBorder="1" applyAlignment="1" applyProtection="1">
      <alignment vertical="top" wrapText="1"/>
    </xf>
    <xf numFmtId="0" fontId="1" fillId="0" borderId="2" xfId="0" quotePrefix="1" applyFont="1" applyBorder="1" applyAlignment="1" applyProtection="1">
      <alignment horizontal="center" vertical="top" wrapText="1"/>
    </xf>
    <xf numFmtId="0" fontId="1" fillId="3" borderId="0" xfId="0" quotePrefix="1" applyFont="1" applyFill="1" applyBorder="1" applyAlignment="1" applyProtection="1">
      <alignment horizontal="center" vertical="top" wrapText="1"/>
    </xf>
    <xf numFmtId="0" fontId="0" fillId="0" borderId="9" xfId="0" applyBorder="1" applyAlignment="1" applyProtection="1">
      <alignment vertical="center"/>
    </xf>
    <xf numFmtId="0" fontId="0" fillId="0" borderId="1" xfId="0" applyBorder="1" applyAlignment="1" applyProtection="1">
      <alignment vertical="top"/>
    </xf>
    <xf numFmtId="164" fontId="2" fillId="0" borderId="1" xfId="0" applyNumberFormat="1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 wrapText="1"/>
    </xf>
    <xf numFmtId="0" fontId="1" fillId="0" borderId="1" xfId="0" quotePrefix="1" applyFont="1" applyBorder="1" applyAlignment="1" applyProtection="1">
      <alignment horizontal="center" vertical="top" wrapText="1"/>
    </xf>
    <xf numFmtId="0" fontId="1" fillId="0" borderId="0" xfId="0" quotePrefix="1" applyFont="1" applyBorder="1" applyAlignment="1" applyProtection="1">
      <alignment horizontal="center" vertical="top" wrapText="1"/>
    </xf>
    <xf numFmtId="164" fontId="1" fillId="0" borderId="1" xfId="0" applyNumberFormat="1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 wrapText="1"/>
    </xf>
    <xf numFmtId="164" fontId="1" fillId="0" borderId="4" xfId="0" applyNumberFormat="1" applyFont="1" applyBorder="1" applyAlignment="1" applyProtection="1">
      <alignment vertical="top"/>
    </xf>
    <xf numFmtId="0" fontId="1" fillId="0" borderId="4" xfId="0" applyFont="1" applyBorder="1" applyAlignment="1" applyProtection="1">
      <alignment vertical="top" wrapText="1"/>
    </xf>
    <xf numFmtId="0" fontId="1" fillId="0" borderId="4" xfId="0" quotePrefix="1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0" fillId="0" borderId="5" xfId="0" applyBorder="1" applyAlignment="1" applyProtection="1">
      <alignment vertical="top"/>
    </xf>
    <xf numFmtId="164" fontId="1" fillId="0" borderId="5" xfId="0" applyNumberFormat="1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 wrapText="1"/>
    </xf>
    <xf numFmtId="0" fontId="1" fillId="0" borderId="5" xfId="0" quotePrefix="1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164" fontId="1" fillId="0" borderId="3" xfId="0" applyNumberFormat="1" applyFont="1" applyBorder="1" applyAlignment="1" applyProtection="1">
      <alignment vertical="top"/>
    </xf>
    <xf numFmtId="0" fontId="2" fillId="0" borderId="3" xfId="0" applyFont="1" applyBorder="1" applyAlignment="1" applyProtection="1">
      <alignment vertical="top" wrapText="1"/>
    </xf>
    <xf numFmtId="0" fontId="1" fillId="0" borderId="3" xfId="0" quotePrefix="1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vertical="top" wrapText="1"/>
    </xf>
    <xf numFmtId="0" fontId="0" fillId="0" borderId="9" xfId="0" applyBorder="1" applyAlignment="1" applyProtection="1">
      <alignment vertical="center"/>
    </xf>
    <xf numFmtId="0" fontId="9" fillId="0" borderId="0" xfId="0" applyFont="1" applyAlignment="1" applyProtection="1">
      <alignment horizontal="center" wrapText="1"/>
    </xf>
    <xf numFmtId="0" fontId="0" fillId="0" borderId="0" xfId="0" applyBorder="1" applyAlignment="1" applyProtection="1">
      <alignment vertical="top"/>
    </xf>
    <xf numFmtId="164" fontId="1" fillId="0" borderId="0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 wrapText="1"/>
    </xf>
    <xf numFmtId="0" fontId="0" fillId="0" borderId="3" xfId="0" applyBorder="1" applyAlignment="1" applyProtection="1">
      <alignment vertical="top"/>
    </xf>
    <xf numFmtId="0" fontId="0" fillId="0" borderId="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center"/>
    </xf>
    <xf numFmtId="165" fontId="7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center" vertical="top"/>
    </xf>
  </cellXfs>
  <cellStyles count="1">
    <cellStyle name="Normalny" xfId="0" builtinId="0"/>
  </cellStyles>
  <dxfs count="4">
    <dxf>
      <font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showGridLines="0" tabSelected="1" view="pageLayout" zoomScale="80" zoomScaleNormal="90" zoomScaleSheetLayoutView="80" zoomScalePageLayoutView="80" workbookViewId="0">
      <selection activeCell="C9" sqref="C9"/>
    </sheetView>
  </sheetViews>
  <sheetFormatPr defaultColWidth="8.88671875" defaultRowHeight="14.4" x14ac:dyDescent="0.3"/>
  <cols>
    <col min="1" max="1" width="2.109375" style="8" customWidth="1"/>
    <col min="2" max="2" width="3.88671875" style="7" customWidth="1"/>
    <col min="3" max="3" width="6" style="7" customWidth="1"/>
    <col min="4" max="4" width="6.21875" style="7" customWidth="1"/>
    <col min="5" max="5" width="39.5546875" style="8" customWidth="1"/>
    <col min="6" max="6" width="5.33203125" style="7" customWidth="1"/>
    <col min="7" max="7" width="6.88671875" style="8" customWidth="1"/>
    <col min="8" max="8" width="11.44140625" style="8" customWidth="1"/>
    <col min="9" max="9" width="18.5546875" style="8" customWidth="1"/>
    <col min="10" max="10" width="17.33203125" style="8" customWidth="1"/>
    <col min="11" max="11" width="14.88671875" style="8" customWidth="1"/>
    <col min="12" max="12" width="3.44140625" style="8" customWidth="1"/>
    <col min="13" max="13" width="56.33203125" style="8" customWidth="1"/>
    <col min="14" max="14" width="3.44140625" style="8" bestFit="1" customWidth="1"/>
    <col min="15" max="15" width="8.88671875" style="8"/>
    <col min="16" max="16" width="39.33203125" style="8" customWidth="1"/>
    <col min="17" max="16384" width="8.88671875" style="8"/>
  </cols>
  <sheetData>
    <row r="1" spans="2:16" x14ac:dyDescent="0.3">
      <c r="I1" s="9" t="s">
        <v>23</v>
      </c>
      <c r="J1" s="10" t="str">
        <f>IF(ISERROR(VLOOKUP(J2,C9:N22,11,FALSE)),"nieokr.",VLOOKUP(J2,C9:N22,11,FALSE))</f>
        <v>nieokr.</v>
      </c>
      <c r="P1" s="11" t="s">
        <v>28</v>
      </c>
    </row>
    <row r="2" spans="2:16" x14ac:dyDescent="0.3">
      <c r="I2" s="9" t="s">
        <v>24</v>
      </c>
      <c r="J2" s="12" t="str">
        <f>IF(TEXT(MAX(C9:C22),"gg:mm")="00:00","",MAX(C9:C22))</f>
        <v/>
      </c>
      <c r="P2" s="11"/>
    </row>
    <row r="3" spans="2:16" ht="54.6" thickBot="1" x14ac:dyDescent="0.4">
      <c r="D3" s="13"/>
      <c r="E3" s="58" t="s">
        <v>37</v>
      </c>
      <c r="I3" s="9" t="s">
        <v>25</v>
      </c>
      <c r="J3" s="14"/>
      <c r="P3" s="11"/>
    </row>
    <row r="4" spans="2:16" ht="15" thickBot="1" x14ac:dyDescent="0.35">
      <c r="E4" s="15"/>
      <c r="I4" s="9" t="str">
        <f>IF(J2="","",IF(J2=J3,"rozpoczęcie",IF(J2&gt;J3,"OPÓŹNIENIE","przyśpieszenie")))</f>
        <v/>
      </c>
      <c r="J4" s="16" t="str">
        <f>IF(J2="","",IF(J2=J3,"planowo",IF(J2&gt;J3,J2-J3,J3-J2)))</f>
        <v/>
      </c>
      <c r="P4" s="17" t="s">
        <v>29</v>
      </c>
    </row>
    <row r="5" spans="2:16" x14ac:dyDescent="0.3">
      <c r="E5" s="15"/>
      <c r="I5" s="65" t="str">
        <f>IF(P8&gt;0,P4,"")</f>
        <v/>
      </c>
      <c r="J5" s="66"/>
      <c r="L5" s="18"/>
      <c r="M5" s="18"/>
    </row>
    <row r="6" spans="2:16" s="21" customFormat="1" ht="13.8" x14ac:dyDescent="0.3">
      <c r="B6" s="71" t="s">
        <v>0</v>
      </c>
      <c r="C6" s="67" t="s">
        <v>26</v>
      </c>
      <c r="D6" s="67" t="s">
        <v>27</v>
      </c>
      <c r="E6" s="71" t="s">
        <v>1</v>
      </c>
      <c r="F6" s="67" t="s">
        <v>15</v>
      </c>
      <c r="G6" s="69" t="s">
        <v>30</v>
      </c>
      <c r="H6" s="69"/>
      <c r="I6" s="71" t="s">
        <v>16</v>
      </c>
      <c r="J6" s="67" t="s">
        <v>20</v>
      </c>
      <c r="K6" s="70" t="s">
        <v>12</v>
      </c>
      <c r="L6" s="19"/>
      <c r="M6" s="20"/>
    </row>
    <row r="7" spans="2:16" s="21" customFormat="1" ht="28.2" customHeight="1" x14ac:dyDescent="0.3">
      <c r="B7" s="72"/>
      <c r="C7" s="68"/>
      <c r="D7" s="68"/>
      <c r="E7" s="72"/>
      <c r="F7" s="72"/>
      <c r="G7" s="22" t="s">
        <v>2</v>
      </c>
      <c r="H7" s="22" t="s">
        <v>9</v>
      </c>
      <c r="I7" s="72"/>
      <c r="J7" s="68"/>
      <c r="K7" s="70"/>
      <c r="L7" s="19"/>
      <c r="M7" s="20"/>
    </row>
    <row r="8" spans="2:16" s="28" customFormat="1" thickBot="1" x14ac:dyDescent="0.35">
      <c r="B8" s="23">
        <v>1</v>
      </c>
      <c r="C8" s="24">
        <f>1+B8</f>
        <v>2</v>
      </c>
      <c r="D8" s="24">
        <f t="shared" ref="D8:F8" si="0">1+C8</f>
        <v>3</v>
      </c>
      <c r="E8" s="24">
        <f t="shared" si="0"/>
        <v>4</v>
      </c>
      <c r="F8" s="24">
        <f t="shared" si="0"/>
        <v>5</v>
      </c>
      <c r="G8" s="23">
        <f t="shared" ref="G8:K8" si="1">F8+1</f>
        <v>6</v>
      </c>
      <c r="H8" s="23">
        <f t="shared" si="1"/>
        <v>7</v>
      </c>
      <c r="I8" s="23">
        <f t="shared" si="1"/>
        <v>8</v>
      </c>
      <c r="J8" s="24">
        <f t="shared" si="1"/>
        <v>9</v>
      </c>
      <c r="K8" s="23">
        <f t="shared" si="1"/>
        <v>10</v>
      </c>
      <c r="L8" s="25"/>
      <c r="M8" s="26"/>
      <c r="N8" s="27" t="s">
        <v>0</v>
      </c>
      <c r="P8" s="29">
        <f>COUNTIF(P10:P22,P4)</f>
        <v>0</v>
      </c>
    </row>
    <row r="9" spans="2:16" ht="30" customHeight="1" x14ac:dyDescent="0.3">
      <c r="B9" s="30">
        <v>1</v>
      </c>
      <c r="C9" s="4"/>
      <c r="D9" s="31">
        <v>0.5</v>
      </c>
      <c r="E9" s="32" t="s">
        <v>13</v>
      </c>
      <c r="F9" s="31">
        <v>1.0416666666666666E-2</v>
      </c>
      <c r="G9" s="33" t="s">
        <v>6</v>
      </c>
      <c r="H9" s="33" t="s">
        <v>6</v>
      </c>
      <c r="I9" s="33" t="s">
        <v>6</v>
      </c>
      <c r="J9" s="33" t="s">
        <v>6</v>
      </c>
      <c r="K9" s="33" t="s">
        <v>6</v>
      </c>
      <c r="L9" s="34"/>
      <c r="M9" s="18"/>
      <c r="N9" s="35">
        <f t="shared" ref="N9:N22" si="2">B9</f>
        <v>1</v>
      </c>
    </row>
    <row r="10" spans="2:16" ht="30" customHeight="1" x14ac:dyDescent="0.3">
      <c r="B10" s="36">
        <f>1+B9</f>
        <v>2</v>
      </c>
      <c r="C10" s="5"/>
      <c r="D10" s="37">
        <f>F9+D9</f>
        <v>0.51041666666666663</v>
      </c>
      <c r="E10" s="38" t="s">
        <v>38</v>
      </c>
      <c r="F10" s="37">
        <v>4.8611111111111112E-3</v>
      </c>
      <c r="G10" s="39" t="s">
        <v>6</v>
      </c>
      <c r="H10" s="39" t="s">
        <v>6</v>
      </c>
      <c r="I10" s="39" t="s">
        <v>17</v>
      </c>
      <c r="J10" s="39" t="s">
        <v>6</v>
      </c>
      <c r="K10" s="39" t="s">
        <v>10</v>
      </c>
      <c r="L10" s="40"/>
      <c r="N10" s="35">
        <f t="shared" si="2"/>
        <v>2</v>
      </c>
      <c r="P10" s="8" t="str">
        <f>IF(ISBLANK(C10),"",IF(C10&lt;C9,$P$4,""))</f>
        <v/>
      </c>
    </row>
    <row r="11" spans="2:16" ht="30" customHeight="1" x14ac:dyDescent="0.3">
      <c r="B11" s="36">
        <f t="shared" ref="B11:B17" si="3">1+B10</f>
        <v>3</v>
      </c>
      <c r="C11" s="6"/>
      <c r="D11" s="31">
        <f t="shared" ref="D11" si="4">F10+D10</f>
        <v>0.51527777777777772</v>
      </c>
      <c r="E11" s="32" t="s">
        <v>45</v>
      </c>
      <c r="F11" s="31">
        <v>2.0833333333333333E-3</v>
      </c>
      <c r="G11" s="39" t="s">
        <v>6</v>
      </c>
      <c r="H11" s="39" t="s">
        <v>6</v>
      </c>
      <c r="I11" s="33" t="s">
        <v>17</v>
      </c>
      <c r="J11" s="39" t="s">
        <v>6</v>
      </c>
      <c r="K11" s="39" t="s">
        <v>10</v>
      </c>
      <c r="L11" s="40"/>
      <c r="N11" s="57"/>
    </row>
    <row r="12" spans="2:16" ht="30" customHeight="1" thickBot="1" x14ac:dyDescent="0.35">
      <c r="B12" s="36">
        <f t="shared" si="3"/>
        <v>4</v>
      </c>
      <c r="C12" s="6"/>
      <c r="D12" s="37">
        <f>F10+D10</f>
        <v>0.51527777777777772</v>
      </c>
      <c r="E12" s="44" t="s">
        <v>3</v>
      </c>
      <c r="F12" s="43">
        <v>6.9444444444444441E-3</v>
      </c>
      <c r="G12" s="45" t="s">
        <v>7</v>
      </c>
      <c r="H12" s="46" t="s">
        <v>21</v>
      </c>
      <c r="I12" s="45" t="s">
        <v>17</v>
      </c>
      <c r="J12" s="45" t="s">
        <v>6</v>
      </c>
      <c r="K12" s="45" t="s">
        <v>10</v>
      </c>
      <c r="L12" s="40"/>
      <c r="N12" s="35">
        <f t="shared" si="2"/>
        <v>4</v>
      </c>
      <c r="P12" s="8" t="str">
        <f>IF(ISBLANK(C12),"",IF(C12&lt;#REF!,$P$4,""))</f>
        <v/>
      </c>
    </row>
    <row r="13" spans="2:16" ht="30" customHeight="1" x14ac:dyDescent="0.3">
      <c r="B13" s="47">
        <f t="shared" si="3"/>
        <v>5</v>
      </c>
      <c r="C13" s="3"/>
      <c r="D13" s="48">
        <f t="shared" ref="D13:D22" si="5">F12+D12</f>
        <v>0.52222222222222214</v>
      </c>
      <c r="E13" s="49" t="s">
        <v>31</v>
      </c>
      <c r="F13" s="48">
        <v>6.9444444444444441E-3</v>
      </c>
      <c r="G13" s="50" t="s">
        <v>7</v>
      </c>
      <c r="H13" s="51" t="s">
        <v>32</v>
      </c>
      <c r="I13" s="50" t="s">
        <v>17</v>
      </c>
      <c r="J13" s="50" t="s">
        <v>6</v>
      </c>
      <c r="K13" s="50" t="s">
        <v>11</v>
      </c>
      <c r="L13" s="40"/>
      <c r="N13" s="35">
        <f t="shared" si="2"/>
        <v>5</v>
      </c>
      <c r="P13" s="8" t="str">
        <f t="shared" ref="P13:P22" si="6">IF(ISBLANK(C13),"",IF(C13&lt;C12,$P$4,""))</f>
        <v/>
      </c>
    </row>
    <row r="14" spans="2:16" ht="30" customHeight="1" x14ac:dyDescent="0.3">
      <c r="B14" s="30">
        <f t="shared" si="3"/>
        <v>6</v>
      </c>
      <c r="C14" s="2"/>
      <c r="D14" s="31">
        <f t="shared" si="5"/>
        <v>0.52916666666666656</v>
      </c>
      <c r="E14" s="32" t="s">
        <v>42</v>
      </c>
      <c r="F14" s="31">
        <v>3.472222222222222E-3</v>
      </c>
      <c r="G14" s="33" t="s">
        <v>7</v>
      </c>
      <c r="H14" s="52" t="s">
        <v>22</v>
      </c>
      <c r="I14" s="33" t="s">
        <v>17</v>
      </c>
      <c r="J14" s="33" t="s">
        <v>18</v>
      </c>
      <c r="K14" s="33" t="s">
        <v>11</v>
      </c>
      <c r="L14" s="40"/>
      <c r="N14" s="35">
        <f t="shared" si="2"/>
        <v>6</v>
      </c>
      <c r="P14" s="8" t="str">
        <f t="shared" si="6"/>
        <v/>
      </c>
    </row>
    <row r="15" spans="2:16" ht="30" customHeight="1" x14ac:dyDescent="0.3">
      <c r="B15" s="30">
        <f t="shared" si="3"/>
        <v>7</v>
      </c>
      <c r="C15" s="1"/>
      <c r="D15" s="31">
        <f t="shared" si="5"/>
        <v>0.53263888888888877</v>
      </c>
      <c r="E15" s="42" t="s">
        <v>4</v>
      </c>
      <c r="F15" s="41">
        <v>3.472222222222222E-3</v>
      </c>
      <c r="G15" s="39" t="s">
        <v>7</v>
      </c>
      <c r="H15" s="39" t="s">
        <v>8</v>
      </c>
      <c r="I15" s="39" t="s">
        <v>17</v>
      </c>
      <c r="J15" s="39" t="s">
        <v>19</v>
      </c>
      <c r="K15" s="39" t="s">
        <v>14</v>
      </c>
      <c r="L15" s="40"/>
      <c r="N15" s="35">
        <f t="shared" si="2"/>
        <v>7</v>
      </c>
      <c r="P15" s="8" t="str">
        <f>IF(ISBLANK(C15),"",IF(C15&lt;#REF!,$P$4,""))</f>
        <v/>
      </c>
    </row>
    <row r="16" spans="2:16" ht="30" customHeight="1" x14ac:dyDescent="0.3">
      <c r="B16" s="36">
        <f t="shared" si="3"/>
        <v>8</v>
      </c>
      <c r="C16" s="1"/>
      <c r="D16" s="41">
        <f t="shared" si="5"/>
        <v>0.53611111111111098</v>
      </c>
      <c r="E16" s="42" t="s">
        <v>33</v>
      </c>
      <c r="F16" s="41">
        <v>6.9444444444444441E-3</v>
      </c>
      <c r="G16" s="39" t="s">
        <v>6</v>
      </c>
      <c r="H16" s="39" t="s">
        <v>6</v>
      </c>
      <c r="I16" s="39" t="s">
        <v>6</v>
      </c>
      <c r="J16" s="39" t="s">
        <v>6</v>
      </c>
      <c r="K16" s="39" t="s">
        <v>10</v>
      </c>
      <c r="L16" s="40"/>
      <c r="N16" s="35">
        <f t="shared" si="2"/>
        <v>8</v>
      </c>
      <c r="P16" s="8" t="str">
        <f t="shared" si="6"/>
        <v/>
      </c>
    </row>
    <row r="17" spans="2:16" ht="30" customHeight="1" x14ac:dyDescent="0.3">
      <c r="B17" s="36">
        <f t="shared" si="3"/>
        <v>9</v>
      </c>
      <c r="C17" s="1"/>
      <c r="D17" s="41">
        <f t="shared" ref="D17:D18" si="7">F16+D16</f>
        <v>0.5430555555555554</v>
      </c>
      <c r="E17" s="42" t="s">
        <v>34</v>
      </c>
      <c r="F17" s="41">
        <v>2.0833333333333332E-2</v>
      </c>
      <c r="G17" s="39" t="s">
        <v>6</v>
      </c>
      <c r="H17" s="39" t="s">
        <v>6</v>
      </c>
      <c r="I17" s="39" t="s">
        <v>17</v>
      </c>
      <c r="J17" s="39" t="s">
        <v>6</v>
      </c>
      <c r="K17" s="39" t="s">
        <v>11</v>
      </c>
      <c r="L17" s="40"/>
      <c r="N17" s="57"/>
    </row>
    <row r="18" spans="2:16" ht="30" customHeight="1" x14ac:dyDescent="0.3">
      <c r="B18" s="36">
        <f t="shared" ref="B13:B23" si="8">1+B17</f>
        <v>10</v>
      </c>
      <c r="C18" s="1"/>
      <c r="D18" s="41">
        <f t="shared" si="7"/>
        <v>0.56388888888888877</v>
      </c>
      <c r="E18" s="42" t="s">
        <v>36</v>
      </c>
      <c r="F18" s="41">
        <v>6.9444444444444441E-3</v>
      </c>
      <c r="G18" s="39" t="s">
        <v>7</v>
      </c>
      <c r="H18" s="39" t="s">
        <v>8</v>
      </c>
      <c r="I18" s="39" t="s">
        <v>39</v>
      </c>
      <c r="J18" s="39" t="s">
        <v>19</v>
      </c>
      <c r="K18" s="39" t="s">
        <v>11</v>
      </c>
      <c r="L18" s="40"/>
      <c r="N18" s="35">
        <f t="shared" si="2"/>
        <v>10</v>
      </c>
      <c r="P18" s="8" t="str">
        <f>IF(ISBLANK(C18),"",IF(C18&lt;C16,$P$4,""))</f>
        <v/>
      </c>
    </row>
    <row r="19" spans="2:16" ht="30" customHeight="1" x14ac:dyDescent="0.3">
      <c r="B19" s="36">
        <f t="shared" si="8"/>
        <v>11</v>
      </c>
      <c r="C19" s="1"/>
      <c r="D19" s="41">
        <f t="shared" si="5"/>
        <v>0.57083333333333319</v>
      </c>
      <c r="E19" s="42" t="s">
        <v>35</v>
      </c>
      <c r="F19" s="41">
        <v>2.0833333333333332E-2</v>
      </c>
      <c r="G19" s="39" t="s">
        <v>6</v>
      </c>
      <c r="H19" s="39" t="s">
        <v>6</v>
      </c>
      <c r="I19" s="39" t="s">
        <v>17</v>
      </c>
      <c r="J19" s="39" t="s">
        <v>6</v>
      </c>
      <c r="K19" s="39" t="s">
        <v>11</v>
      </c>
      <c r="L19" s="40"/>
      <c r="N19" s="35">
        <f t="shared" si="2"/>
        <v>11</v>
      </c>
      <c r="P19" s="8" t="str">
        <f t="shared" si="6"/>
        <v/>
      </c>
    </row>
    <row r="20" spans="2:16" ht="30" customHeight="1" x14ac:dyDescent="0.3">
      <c r="B20" s="36">
        <f t="shared" si="8"/>
        <v>12</v>
      </c>
      <c r="C20" s="1"/>
      <c r="D20" s="41">
        <f t="shared" si="5"/>
        <v>0.59166666666666656</v>
      </c>
      <c r="E20" s="42" t="s">
        <v>43</v>
      </c>
      <c r="F20" s="41">
        <v>6.9444444444444441E-3</v>
      </c>
      <c r="G20" s="39" t="s">
        <v>7</v>
      </c>
      <c r="H20" s="39" t="s">
        <v>8</v>
      </c>
      <c r="I20" s="39" t="s">
        <v>44</v>
      </c>
      <c r="J20" s="39" t="s">
        <v>19</v>
      </c>
      <c r="K20" s="39" t="s">
        <v>11</v>
      </c>
      <c r="L20" s="40"/>
      <c r="N20" s="35">
        <f t="shared" si="2"/>
        <v>12</v>
      </c>
      <c r="P20" s="8" t="str">
        <f t="shared" si="6"/>
        <v/>
      </c>
    </row>
    <row r="21" spans="2:16" ht="30" customHeight="1" thickBot="1" x14ac:dyDescent="0.35">
      <c r="B21" s="62">
        <f t="shared" si="8"/>
        <v>13</v>
      </c>
      <c r="C21" s="63"/>
      <c r="D21" s="53">
        <f t="shared" si="5"/>
        <v>0.59861111111111098</v>
      </c>
      <c r="E21" s="54" t="s">
        <v>40</v>
      </c>
      <c r="F21" s="53">
        <v>3.472222222222222E-3</v>
      </c>
      <c r="G21" s="55" t="s">
        <v>6</v>
      </c>
      <c r="H21" s="55" t="s">
        <v>6</v>
      </c>
      <c r="I21" s="55" t="s">
        <v>17</v>
      </c>
      <c r="J21" s="55" t="s">
        <v>6</v>
      </c>
      <c r="K21" s="55" t="s">
        <v>11</v>
      </c>
      <c r="L21" s="40"/>
      <c r="N21" s="35">
        <f t="shared" si="2"/>
        <v>13</v>
      </c>
      <c r="P21" s="8" t="str">
        <f>IF(ISBLANK(C21),"",IF(C21&lt;#REF!,$P$4,""))</f>
        <v/>
      </c>
    </row>
    <row r="22" spans="2:16" ht="30" customHeight="1" x14ac:dyDescent="0.3">
      <c r="B22" s="47">
        <f t="shared" si="8"/>
        <v>14</v>
      </c>
      <c r="C22" s="3"/>
      <c r="D22" s="48">
        <f t="shared" si="5"/>
        <v>0.60208333333333319</v>
      </c>
      <c r="E22" s="49" t="s">
        <v>5</v>
      </c>
      <c r="F22" s="48">
        <v>4.1666666666666664E-2</v>
      </c>
      <c r="G22" s="50" t="s">
        <v>6</v>
      </c>
      <c r="H22" s="50" t="s">
        <v>6</v>
      </c>
      <c r="I22" s="50" t="s">
        <v>6</v>
      </c>
      <c r="J22" s="50" t="s">
        <v>6</v>
      </c>
      <c r="K22" s="50" t="s">
        <v>6</v>
      </c>
      <c r="L22" s="40"/>
      <c r="N22" s="35">
        <f t="shared" si="2"/>
        <v>14</v>
      </c>
      <c r="P22" s="8" t="str">
        <f t="shared" si="6"/>
        <v/>
      </c>
    </row>
    <row r="23" spans="2:16" ht="30" customHeight="1" x14ac:dyDescent="0.3">
      <c r="B23" s="36">
        <f t="shared" si="8"/>
        <v>15</v>
      </c>
      <c r="C23" s="1"/>
      <c r="D23" s="41">
        <f t="shared" ref="D23" si="9">F22+D22</f>
        <v>0.64374999999999982</v>
      </c>
      <c r="E23" s="42" t="s">
        <v>41</v>
      </c>
      <c r="F23" s="41">
        <v>8.3333333333333329E-2</v>
      </c>
      <c r="G23" s="39" t="s">
        <v>6</v>
      </c>
      <c r="H23" s="39" t="s">
        <v>6</v>
      </c>
      <c r="I23" s="39" t="s">
        <v>6</v>
      </c>
      <c r="J23" s="39" t="s">
        <v>6</v>
      </c>
      <c r="K23" s="39" t="s">
        <v>6</v>
      </c>
      <c r="L23" s="40"/>
      <c r="N23" s="64"/>
    </row>
    <row r="24" spans="2:16" ht="30" customHeight="1" x14ac:dyDescent="0.3">
      <c r="B24" s="59"/>
      <c r="C24" s="59"/>
      <c r="D24" s="60"/>
      <c r="E24" s="61"/>
      <c r="F24" s="60"/>
      <c r="G24" s="61"/>
      <c r="H24" s="56"/>
      <c r="I24" s="56"/>
      <c r="J24" s="56"/>
      <c r="K24" s="56"/>
      <c r="L24" s="56"/>
    </row>
    <row r="25" spans="2:16" x14ac:dyDescent="0.3">
      <c r="D25" s="7" t="s">
        <v>46</v>
      </c>
    </row>
    <row r="26" spans="2:16" x14ac:dyDescent="0.3">
      <c r="D26" s="8"/>
    </row>
  </sheetData>
  <sheetProtection selectLockedCells="1"/>
  <mergeCells count="10">
    <mergeCell ref="I5:J5"/>
    <mergeCell ref="C6:C7"/>
    <mergeCell ref="G6:H6"/>
    <mergeCell ref="K6:K7"/>
    <mergeCell ref="B6:B7"/>
    <mergeCell ref="D6:D7"/>
    <mergeCell ref="E6:E7"/>
    <mergeCell ref="F6:F7"/>
    <mergeCell ref="I6:I7"/>
    <mergeCell ref="J6:J7"/>
  </mergeCells>
  <conditionalFormatting sqref="I4">
    <cfRule type="cellIs" dxfId="3" priority="3" stopIfTrue="1" operator="equal">
      <formula>"przyśpieszenie"</formula>
    </cfRule>
    <cfRule type="containsText" dxfId="2" priority="4" stopIfTrue="1" operator="containsText" text="OPÓŹNIENIE">
      <formula>NOT(ISERROR(SEARCH("OPÓŹNIENIE",I4)))</formula>
    </cfRule>
  </conditionalFormatting>
  <conditionalFormatting sqref="J4">
    <cfRule type="expression" dxfId="1" priority="1" stopIfTrue="1">
      <formula>$K$3&gt;$K$4</formula>
    </cfRule>
    <cfRule type="expression" dxfId="0" priority="2" stopIfTrue="1">
      <formula>$K$3&lt;$K$4</formula>
    </cfRule>
  </conditionalFormatting>
  <pageMargins left="0.7" right="0.7" top="0.75" bottom="0.75" header="0.3" footer="0.3"/>
  <pageSetup paperSize="9" scale="54" orientation="landscape" r:id="rId1"/>
  <ignoredErrors>
    <ignoredError sqref="D10 G8:K8 B9:B10 D13:D14 D19:D20 B19:B20 D16 B22 D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Dorożyński</dc:creator>
  <cp:lastModifiedBy>Janusz Dorożyński</cp:lastModifiedBy>
  <cp:lastPrinted>2014-06-13T14:49:36Z</cp:lastPrinted>
  <dcterms:created xsi:type="dcterms:W3CDTF">2014-06-03T10:57:30Z</dcterms:created>
  <dcterms:modified xsi:type="dcterms:W3CDTF">2015-03-19T22:15:38Z</dcterms:modified>
</cp:coreProperties>
</file>